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66925"/>
  <mc:AlternateContent xmlns:mc="http://schemas.openxmlformats.org/markup-compatibility/2006">
    <mc:Choice Requires="x15">
      <x15ac:absPath xmlns:x15ac="http://schemas.microsoft.com/office/spreadsheetml/2010/11/ac" url="C:\Users\Bubu\Desktop\"/>
    </mc:Choice>
  </mc:AlternateContent>
  <xr:revisionPtr revIDLastSave="0" documentId="13_ncr:1_{F9FDD1BE-54F4-426C-B69E-D8521B231681}" xr6:coauthVersionLast="45" xr6:coauthVersionMax="45" xr10:uidLastSave="{00000000-0000-0000-0000-000000000000}"/>
  <bookViews>
    <workbookView xWindow="-120" yWindow="-120" windowWidth="29040" windowHeight="15840" activeTab="2" xr2:uid="{3EB903E6-5A9F-4793-9BD9-190C29348EB2}"/>
  </bookViews>
  <sheets>
    <sheet name="Calculs" sheetId="1" r:id="rId1"/>
    <sheet name="Explications" sheetId="6" r:id="rId2"/>
    <sheet name="Graph" sheetId="5" r:id="rId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3" i="1" l="1"/>
  <c r="I6" i="1" s="1"/>
  <c r="B8" i="1"/>
  <c r="B16" i="1"/>
  <c r="H5" i="1"/>
  <c r="K5" i="1" s="1"/>
  <c r="G6" i="1"/>
  <c r="G7" i="1" s="1"/>
  <c r="T5" i="1" l="1"/>
  <c r="I53" i="1"/>
  <c r="I49" i="1"/>
  <c r="I45" i="1"/>
  <c r="I41" i="1"/>
  <c r="I37" i="1"/>
  <c r="I33" i="1"/>
  <c r="I29" i="1"/>
  <c r="I25" i="1"/>
  <c r="I21" i="1"/>
  <c r="I17" i="1"/>
  <c r="I13" i="1"/>
  <c r="I9" i="1"/>
  <c r="I5" i="1"/>
  <c r="I52" i="1"/>
  <c r="I48" i="1"/>
  <c r="I44" i="1"/>
  <c r="I40" i="1"/>
  <c r="I36" i="1"/>
  <c r="I32" i="1"/>
  <c r="I28" i="1"/>
  <c r="I24" i="1"/>
  <c r="I20" i="1"/>
  <c r="I16" i="1"/>
  <c r="I12" i="1"/>
  <c r="I8" i="1"/>
  <c r="I55" i="1"/>
  <c r="I51" i="1"/>
  <c r="I47" i="1"/>
  <c r="I43" i="1"/>
  <c r="I39" i="1"/>
  <c r="I35" i="1"/>
  <c r="I31" i="1"/>
  <c r="I27" i="1"/>
  <c r="I23" i="1"/>
  <c r="I19" i="1"/>
  <c r="I15" i="1"/>
  <c r="I11" i="1"/>
  <c r="I7" i="1"/>
  <c r="I54" i="1"/>
  <c r="I50" i="1"/>
  <c r="I46" i="1"/>
  <c r="I42" i="1"/>
  <c r="I38" i="1"/>
  <c r="I34" i="1"/>
  <c r="I30" i="1"/>
  <c r="I26" i="1"/>
  <c r="I22" i="1"/>
  <c r="I18" i="1"/>
  <c r="I14" i="1"/>
  <c r="I10" i="1"/>
  <c r="H7" i="1"/>
  <c r="G8" i="1"/>
  <c r="U5" i="1"/>
  <c r="O5" i="1"/>
  <c r="P5" i="1"/>
  <c r="J5" i="1"/>
  <c r="L5" i="1" s="1"/>
  <c r="H6" i="1"/>
  <c r="N5" i="1" l="1"/>
  <c r="M5" i="1"/>
  <c r="Q5" i="1"/>
  <c r="O6" i="1"/>
  <c r="U6" i="1"/>
  <c r="K6" i="1"/>
  <c r="T6" i="1"/>
  <c r="J6" i="1"/>
  <c r="P6" i="1"/>
  <c r="V5" i="1"/>
  <c r="H8" i="1"/>
  <c r="G9" i="1"/>
  <c r="T7" i="1"/>
  <c r="J7" i="1"/>
  <c r="P7" i="1"/>
  <c r="O7" i="1"/>
  <c r="U7" i="1"/>
  <c r="K7" i="1"/>
  <c r="Q7" i="1" l="1"/>
  <c r="S7" i="1" s="1"/>
  <c r="R5" i="1"/>
  <c r="S5" i="1"/>
  <c r="X5" i="1"/>
  <c r="W5" i="1"/>
  <c r="L7" i="1"/>
  <c r="L6" i="1"/>
  <c r="Q6" i="1"/>
  <c r="V6" i="1"/>
  <c r="V7" i="1"/>
  <c r="T8" i="1"/>
  <c r="K8" i="1"/>
  <c r="J8" i="1"/>
  <c r="P8" i="1"/>
  <c r="U8" i="1"/>
  <c r="O8" i="1"/>
  <c r="G10" i="1"/>
  <c r="H9" i="1"/>
  <c r="R7" i="1" l="1"/>
  <c r="L8" i="1"/>
  <c r="N8" i="1" s="1"/>
  <c r="N6" i="1"/>
  <c r="M6" i="1"/>
  <c r="W7" i="1"/>
  <c r="X7" i="1"/>
  <c r="N7" i="1"/>
  <c r="M7" i="1"/>
  <c r="W6" i="1"/>
  <c r="X6" i="1"/>
  <c r="R6" i="1"/>
  <c r="S6" i="1"/>
  <c r="Q8" i="1"/>
  <c r="V8" i="1"/>
  <c r="G11" i="1"/>
  <c r="H10" i="1"/>
  <c r="O9" i="1"/>
  <c r="U9" i="1"/>
  <c r="K9" i="1"/>
  <c r="T9" i="1"/>
  <c r="J9" i="1"/>
  <c r="P9" i="1"/>
  <c r="M8" i="1" l="1"/>
  <c r="W8" i="1"/>
  <c r="X8" i="1"/>
  <c r="S8" i="1"/>
  <c r="R8" i="1"/>
  <c r="Q9" i="1"/>
  <c r="L9" i="1"/>
  <c r="V9" i="1"/>
  <c r="G12" i="1"/>
  <c r="H11" i="1"/>
  <c r="P10" i="1"/>
  <c r="U10" i="1"/>
  <c r="O10" i="1"/>
  <c r="T10" i="1"/>
  <c r="K10" i="1"/>
  <c r="J10" i="1"/>
  <c r="W9" i="1" l="1"/>
  <c r="X9" i="1"/>
  <c r="N9" i="1"/>
  <c r="M9" i="1"/>
  <c r="S9" i="1"/>
  <c r="R9" i="1"/>
  <c r="Q10" i="1"/>
  <c r="L10" i="1"/>
  <c r="V10" i="1"/>
  <c r="T11" i="1"/>
  <c r="J11" i="1"/>
  <c r="P11" i="1"/>
  <c r="O11" i="1"/>
  <c r="U11" i="1"/>
  <c r="K11" i="1"/>
  <c r="G13" i="1"/>
  <c r="H12" i="1"/>
  <c r="W10" i="1" l="1"/>
  <c r="X10" i="1"/>
  <c r="M10" i="1"/>
  <c r="N10" i="1"/>
  <c r="R10" i="1"/>
  <c r="S10" i="1"/>
  <c r="Q11" i="1"/>
  <c r="L11" i="1"/>
  <c r="T12" i="1"/>
  <c r="K12" i="1"/>
  <c r="J12" i="1"/>
  <c r="P12" i="1"/>
  <c r="O12" i="1"/>
  <c r="U12" i="1"/>
  <c r="G14" i="1"/>
  <c r="H13" i="1"/>
  <c r="V11" i="1"/>
  <c r="Q12" i="1" l="1"/>
  <c r="R12" i="1" s="1"/>
  <c r="N11" i="1"/>
  <c r="M11" i="1"/>
  <c r="S11" i="1"/>
  <c r="R11" i="1"/>
  <c r="W11" i="1"/>
  <c r="X11" i="1"/>
  <c r="L12" i="1"/>
  <c r="G15" i="1"/>
  <c r="H14" i="1"/>
  <c r="J13" i="1"/>
  <c r="U13" i="1"/>
  <c r="P13" i="1"/>
  <c r="T13" i="1"/>
  <c r="O13" i="1"/>
  <c r="K13" i="1"/>
  <c r="V12" i="1"/>
  <c r="S12" i="1" l="1"/>
  <c r="V13" i="1"/>
  <c r="W12" i="1"/>
  <c r="X12" i="1"/>
  <c r="M12" i="1"/>
  <c r="N12" i="1"/>
  <c r="Q13" i="1"/>
  <c r="L13" i="1"/>
  <c r="U14" i="1"/>
  <c r="O14" i="1"/>
  <c r="T14" i="1"/>
  <c r="K14" i="1"/>
  <c r="J14" i="1"/>
  <c r="P14" i="1"/>
  <c r="G16" i="1"/>
  <c r="H15" i="1"/>
  <c r="S13" i="1" l="1"/>
  <c r="R13" i="1"/>
  <c r="W13" i="1"/>
  <c r="X13" i="1"/>
  <c r="N13" i="1"/>
  <c r="M13" i="1"/>
  <c r="Q14" i="1"/>
  <c r="L14" i="1"/>
  <c r="V14" i="1"/>
  <c r="P15" i="1"/>
  <c r="O15" i="1"/>
  <c r="U15" i="1"/>
  <c r="K15" i="1"/>
  <c r="T15" i="1"/>
  <c r="J15" i="1"/>
  <c r="G17" i="1"/>
  <c r="H16" i="1"/>
  <c r="N14" i="1" l="1"/>
  <c r="M14" i="1"/>
  <c r="W14" i="1"/>
  <c r="X14" i="1"/>
  <c r="Q15" i="1"/>
  <c r="R14" i="1"/>
  <c r="S14" i="1"/>
  <c r="L15" i="1"/>
  <c r="J16" i="1"/>
  <c r="P16" i="1"/>
  <c r="U16" i="1"/>
  <c r="O16" i="1"/>
  <c r="K16" i="1"/>
  <c r="T16" i="1"/>
  <c r="G18" i="1"/>
  <c r="H17" i="1"/>
  <c r="V15" i="1"/>
  <c r="N15" i="1" l="1"/>
  <c r="M15" i="1"/>
  <c r="W15" i="1"/>
  <c r="X15" i="1"/>
  <c r="S15" i="1"/>
  <c r="R15" i="1"/>
  <c r="L16" i="1"/>
  <c r="Q16" i="1"/>
  <c r="V16" i="1"/>
  <c r="G19" i="1"/>
  <c r="H18" i="1"/>
  <c r="U17" i="1"/>
  <c r="K17" i="1"/>
  <c r="T17" i="1"/>
  <c r="J17" i="1"/>
  <c r="P17" i="1"/>
  <c r="O17" i="1"/>
  <c r="Q17" i="1" l="1"/>
  <c r="S17" i="1" s="1"/>
  <c r="S16" i="1"/>
  <c r="R16" i="1"/>
  <c r="M16" i="1"/>
  <c r="N16" i="1"/>
  <c r="W16" i="1"/>
  <c r="X16" i="1"/>
  <c r="L17" i="1"/>
  <c r="O18" i="1"/>
  <c r="U18" i="1"/>
  <c r="K18" i="1"/>
  <c r="T18" i="1"/>
  <c r="J18" i="1"/>
  <c r="P18" i="1"/>
  <c r="V17" i="1"/>
  <c r="G20" i="1"/>
  <c r="H19" i="1"/>
  <c r="R17" i="1" l="1"/>
  <c r="W17" i="1"/>
  <c r="X17" i="1"/>
  <c r="L18" i="1"/>
  <c r="N17" i="1"/>
  <c r="M17" i="1"/>
  <c r="Q18" i="1"/>
  <c r="G21" i="1"/>
  <c r="H20" i="1"/>
  <c r="U19" i="1"/>
  <c r="K19" i="1"/>
  <c r="J19" i="1"/>
  <c r="T19" i="1"/>
  <c r="P19" i="1"/>
  <c r="O19" i="1"/>
  <c r="V18" i="1"/>
  <c r="M18" i="1" l="1"/>
  <c r="N18" i="1"/>
  <c r="S18" i="1"/>
  <c r="R18" i="1"/>
  <c r="W18" i="1"/>
  <c r="X18" i="1"/>
  <c r="V19" i="1"/>
  <c r="L19" i="1"/>
  <c r="Q19" i="1"/>
  <c r="U20" i="1"/>
  <c r="O20" i="1"/>
  <c r="P20" i="1"/>
  <c r="K20" i="1"/>
  <c r="T20" i="1"/>
  <c r="J20" i="1"/>
  <c r="G22" i="1"/>
  <c r="H21" i="1"/>
  <c r="S19" i="1" l="1"/>
  <c r="R19" i="1"/>
  <c r="N19" i="1"/>
  <c r="M19" i="1"/>
  <c r="W19" i="1"/>
  <c r="X19" i="1"/>
  <c r="L20" i="1"/>
  <c r="Q20" i="1"/>
  <c r="V20" i="1"/>
  <c r="P21" i="1"/>
  <c r="O21" i="1"/>
  <c r="K21" i="1"/>
  <c r="U21" i="1"/>
  <c r="J21" i="1"/>
  <c r="T21" i="1"/>
  <c r="G23" i="1"/>
  <c r="H22" i="1"/>
  <c r="R20" i="1" l="1"/>
  <c r="S20" i="1"/>
  <c r="M20" i="1"/>
  <c r="N20" i="1"/>
  <c r="W20" i="1"/>
  <c r="X20" i="1"/>
  <c r="L21" i="1"/>
  <c r="Q21" i="1"/>
  <c r="G24" i="1"/>
  <c r="H23" i="1"/>
  <c r="J22" i="1"/>
  <c r="U22" i="1"/>
  <c r="K22" i="1"/>
  <c r="T22" i="1"/>
  <c r="P22" i="1"/>
  <c r="O22" i="1"/>
  <c r="Q22" i="1" s="1"/>
  <c r="V21" i="1"/>
  <c r="S21" i="1" l="1"/>
  <c r="R21" i="1"/>
  <c r="N21" i="1"/>
  <c r="M21" i="1"/>
  <c r="R22" i="1"/>
  <c r="S22" i="1"/>
  <c r="W21" i="1"/>
  <c r="X21" i="1"/>
  <c r="L22" i="1"/>
  <c r="V22" i="1"/>
  <c r="T23" i="1"/>
  <c r="K23" i="1"/>
  <c r="P23" i="1"/>
  <c r="O23" i="1"/>
  <c r="U23" i="1"/>
  <c r="J23" i="1"/>
  <c r="L23" i="1" s="1"/>
  <c r="G25" i="1"/>
  <c r="H24" i="1"/>
  <c r="N23" i="1" l="1"/>
  <c r="M23" i="1"/>
  <c r="Q23" i="1"/>
  <c r="W22" i="1"/>
  <c r="X22" i="1"/>
  <c r="N22" i="1"/>
  <c r="M22" i="1"/>
  <c r="G26" i="1"/>
  <c r="H25" i="1"/>
  <c r="V23" i="1"/>
  <c r="T24" i="1"/>
  <c r="K24" i="1"/>
  <c r="O24" i="1"/>
  <c r="U24" i="1"/>
  <c r="J24" i="1"/>
  <c r="P24" i="1"/>
  <c r="V24" i="1" l="1"/>
  <c r="W24" i="1" s="1"/>
  <c r="L24" i="1"/>
  <c r="N24" i="1" s="1"/>
  <c r="Q24" i="1"/>
  <c r="S24" i="1" s="1"/>
  <c r="S23" i="1"/>
  <c r="R23" i="1"/>
  <c r="X23" i="1"/>
  <c r="W23" i="1"/>
  <c r="U25" i="1"/>
  <c r="K25" i="1"/>
  <c r="T25" i="1"/>
  <c r="P25" i="1"/>
  <c r="O25" i="1"/>
  <c r="J25" i="1"/>
  <c r="L25" i="1" s="1"/>
  <c r="G27" i="1"/>
  <c r="H26" i="1"/>
  <c r="X24" i="1" l="1"/>
  <c r="R24" i="1"/>
  <c r="M24" i="1"/>
  <c r="N25" i="1"/>
  <c r="M25" i="1"/>
  <c r="Q25" i="1"/>
  <c r="V25" i="1"/>
  <c r="T26" i="1"/>
  <c r="O26" i="1"/>
  <c r="U26" i="1"/>
  <c r="K26" i="1"/>
  <c r="J26" i="1"/>
  <c r="P26" i="1"/>
  <c r="G28" i="1"/>
  <c r="H27" i="1"/>
  <c r="X25" i="1" l="1"/>
  <c r="W25" i="1"/>
  <c r="S25" i="1"/>
  <c r="R25" i="1"/>
  <c r="L26" i="1"/>
  <c r="Q26" i="1"/>
  <c r="U27" i="1"/>
  <c r="O27" i="1"/>
  <c r="T27" i="1"/>
  <c r="J27" i="1"/>
  <c r="P27" i="1"/>
  <c r="K27" i="1"/>
  <c r="G29" i="1"/>
  <c r="H28" i="1"/>
  <c r="V26" i="1"/>
  <c r="W26" i="1" l="1"/>
  <c r="X26" i="1"/>
  <c r="R26" i="1"/>
  <c r="S26" i="1"/>
  <c r="N26" i="1"/>
  <c r="M26" i="1"/>
  <c r="L27" i="1"/>
  <c r="Q27" i="1"/>
  <c r="G30" i="1"/>
  <c r="H29" i="1"/>
  <c r="V27" i="1"/>
  <c r="U28" i="1"/>
  <c r="O28" i="1"/>
  <c r="P28" i="1"/>
  <c r="K28" i="1"/>
  <c r="T28" i="1"/>
  <c r="J28" i="1"/>
  <c r="S27" i="1" l="1"/>
  <c r="R27" i="1"/>
  <c r="X27" i="1"/>
  <c r="W27" i="1"/>
  <c r="N27" i="1"/>
  <c r="M27" i="1"/>
  <c r="V28" i="1"/>
  <c r="L28" i="1"/>
  <c r="Q28" i="1"/>
  <c r="O29" i="1"/>
  <c r="U29" i="1"/>
  <c r="J29" i="1"/>
  <c r="T29" i="1"/>
  <c r="P29" i="1"/>
  <c r="K29" i="1"/>
  <c r="G31" i="1"/>
  <c r="H30" i="1"/>
  <c r="L29" i="1" l="1"/>
  <c r="M28" i="1"/>
  <c r="N28" i="1"/>
  <c r="X28" i="1"/>
  <c r="W28" i="1"/>
  <c r="R28" i="1"/>
  <c r="S28" i="1"/>
  <c r="Q29" i="1"/>
  <c r="P30" i="1"/>
  <c r="T30" i="1"/>
  <c r="O30" i="1"/>
  <c r="K30" i="1"/>
  <c r="J30" i="1"/>
  <c r="U30" i="1"/>
  <c r="G32" i="1"/>
  <c r="H31" i="1"/>
  <c r="V29" i="1"/>
  <c r="L30" i="1" l="1"/>
  <c r="N30" i="1" s="1"/>
  <c r="S29" i="1"/>
  <c r="R29" i="1"/>
  <c r="X29" i="1"/>
  <c r="W29" i="1"/>
  <c r="N29" i="1"/>
  <c r="M29" i="1"/>
  <c r="Q30" i="1"/>
  <c r="G33" i="1"/>
  <c r="H32" i="1"/>
  <c r="P31" i="1"/>
  <c r="J31" i="1"/>
  <c r="U31" i="1"/>
  <c r="K31" i="1"/>
  <c r="T31" i="1"/>
  <c r="O31" i="1"/>
  <c r="V30" i="1"/>
  <c r="Q31" i="1" l="1"/>
  <c r="S31" i="1" s="1"/>
  <c r="M30" i="1"/>
  <c r="W30" i="1"/>
  <c r="X30" i="1"/>
  <c r="R30" i="1"/>
  <c r="S30" i="1"/>
  <c r="L31" i="1"/>
  <c r="V31" i="1"/>
  <c r="K32" i="1"/>
  <c r="T32" i="1"/>
  <c r="J32" i="1"/>
  <c r="P32" i="1"/>
  <c r="O32" i="1"/>
  <c r="U32" i="1"/>
  <c r="G34" i="1"/>
  <c r="H33" i="1"/>
  <c r="R31" i="1" l="1"/>
  <c r="L32" i="1"/>
  <c r="M32" i="1" s="1"/>
  <c r="X31" i="1"/>
  <c r="W31" i="1"/>
  <c r="N31" i="1"/>
  <c r="M31" i="1"/>
  <c r="Q32" i="1"/>
  <c r="T33" i="1"/>
  <c r="K33" i="1"/>
  <c r="P33" i="1"/>
  <c r="O33" i="1"/>
  <c r="U33" i="1"/>
  <c r="J33" i="1"/>
  <c r="L33" i="1" s="1"/>
  <c r="V32" i="1"/>
  <c r="G35" i="1"/>
  <c r="H34" i="1"/>
  <c r="N32" i="1" l="1"/>
  <c r="S32" i="1"/>
  <c r="R32" i="1"/>
  <c r="W32" i="1"/>
  <c r="X32" i="1"/>
  <c r="N33" i="1"/>
  <c r="M33" i="1"/>
  <c r="Q33" i="1"/>
  <c r="V33" i="1"/>
  <c r="U34" i="1"/>
  <c r="K34" i="1"/>
  <c r="J34" i="1"/>
  <c r="T34" i="1"/>
  <c r="P34" i="1"/>
  <c r="O34" i="1"/>
  <c r="G36" i="1"/>
  <c r="H35" i="1"/>
  <c r="Q34" i="1" l="1"/>
  <c r="S34" i="1" s="1"/>
  <c r="X33" i="1"/>
  <c r="W33" i="1"/>
  <c r="S33" i="1"/>
  <c r="R33" i="1"/>
  <c r="L34" i="1"/>
  <c r="V34" i="1"/>
  <c r="U35" i="1"/>
  <c r="P35" i="1"/>
  <c r="O35" i="1"/>
  <c r="K35" i="1"/>
  <c r="T35" i="1"/>
  <c r="V35" i="1" s="1"/>
  <c r="J35" i="1"/>
  <c r="G37" i="1"/>
  <c r="H36" i="1"/>
  <c r="R34" i="1" l="1"/>
  <c r="Q35" i="1"/>
  <c r="S35" i="1" s="1"/>
  <c r="M34" i="1"/>
  <c r="N34" i="1"/>
  <c r="X34" i="1"/>
  <c r="W34" i="1"/>
  <c r="X35" i="1"/>
  <c r="W35" i="1"/>
  <c r="L35" i="1"/>
  <c r="G38" i="1"/>
  <c r="H37" i="1"/>
  <c r="U36" i="1"/>
  <c r="O36" i="1"/>
  <c r="K36" i="1"/>
  <c r="T36" i="1"/>
  <c r="J36" i="1"/>
  <c r="P36" i="1"/>
  <c r="R35" i="1" l="1"/>
  <c r="Q36" i="1"/>
  <c r="N35" i="1"/>
  <c r="M35" i="1"/>
  <c r="L36" i="1"/>
  <c r="V36" i="1"/>
  <c r="O37" i="1"/>
  <c r="T37" i="1"/>
  <c r="P37" i="1"/>
  <c r="K37" i="1"/>
  <c r="U37" i="1"/>
  <c r="J37" i="1"/>
  <c r="L37" i="1" s="1"/>
  <c r="G39" i="1"/>
  <c r="H38" i="1"/>
  <c r="M36" i="1" l="1"/>
  <c r="N36" i="1"/>
  <c r="N37" i="1"/>
  <c r="M37" i="1"/>
  <c r="Q37" i="1"/>
  <c r="X36" i="1"/>
  <c r="W36" i="1"/>
  <c r="R36" i="1"/>
  <c r="S36" i="1"/>
  <c r="U38" i="1"/>
  <c r="O38" i="1"/>
  <c r="T38" i="1"/>
  <c r="K38" i="1"/>
  <c r="J38" i="1"/>
  <c r="P38" i="1"/>
  <c r="G40" i="1"/>
  <c r="H39" i="1"/>
  <c r="V37" i="1"/>
  <c r="X37" i="1" l="1"/>
  <c r="W37" i="1"/>
  <c r="S37" i="1"/>
  <c r="R37" i="1"/>
  <c r="Q38" i="1"/>
  <c r="L38" i="1"/>
  <c r="P39" i="1"/>
  <c r="T39" i="1"/>
  <c r="J39" i="1"/>
  <c r="O39" i="1"/>
  <c r="K39" i="1"/>
  <c r="U39" i="1"/>
  <c r="G41" i="1"/>
  <c r="H40" i="1"/>
  <c r="V38" i="1"/>
  <c r="Q39" i="1" l="1"/>
  <c r="R39" i="1" s="1"/>
  <c r="L39" i="1"/>
  <c r="N39" i="1" s="1"/>
  <c r="W38" i="1"/>
  <c r="X38" i="1"/>
  <c r="N38" i="1"/>
  <c r="M38" i="1"/>
  <c r="R38" i="1"/>
  <c r="S38" i="1"/>
  <c r="V39" i="1"/>
  <c r="P40" i="1"/>
  <c r="O40" i="1"/>
  <c r="U40" i="1"/>
  <c r="K40" i="1"/>
  <c r="T40" i="1"/>
  <c r="J40" i="1"/>
  <c r="G42" i="1"/>
  <c r="H41" i="1"/>
  <c r="S39" i="1" l="1"/>
  <c r="M39" i="1"/>
  <c r="X39" i="1"/>
  <c r="W39" i="1"/>
  <c r="L40" i="1"/>
  <c r="Q40" i="1"/>
  <c r="P41" i="1"/>
  <c r="U41" i="1"/>
  <c r="J41" i="1"/>
  <c r="T41" i="1"/>
  <c r="O41" i="1"/>
  <c r="Q41" i="1" s="1"/>
  <c r="K41" i="1"/>
  <c r="G43" i="1"/>
  <c r="H42" i="1"/>
  <c r="V40" i="1"/>
  <c r="S40" i="1" l="1"/>
  <c r="R40" i="1"/>
  <c r="N40" i="1"/>
  <c r="M40" i="1"/>
  <c r="W40" i="1"/>
  <c r="X40" i="1"/>
  <c r="S41" i="1"/>
  <c r="R41" i="1"/>
  <c r="L41" i="1"/>
  <c r="V41" i="1"/>
  <c r="G44" i="1"/>
  <c r="H43" i="1"/>
  <c r="P42" i="1"/>
  <c r="J42" i="1"/>
  <c r="O42" i="1"/>
  <c r="U42" i="1"/>
  <c r="T42" i="1"/>
  <c r="K42" i="1"/>
  <c r="X41" i="1" l="1"/>
  <c r="W41" i="1"/>
  <c r="N41" i="1"/>
  <c r="M41" i="1"/>
  <c r="Q42" i="1"/>
  <c r="L42" i="1"/>
  <c r="V42" i="1"/>
  <c r="J43" i="1"/>
  <c r="U43" i="1"/>
  <c r="K43" i="1"/>
  <c r="T43" i="1"/>
  <c r="P43" i="1"/>
  <c r="O43" i="1"/>
  <c r="G45" i="1"/>
  <c r="H44" i="1"/>
  <c r="X42" i="1" l="1"/>
  <c r="W42" i="1"/>
  <c r="M42" i="1"/>
  <c r="N42" i="1"/>
  <c r="Q43" i="1"/>
  <c r="R42" i="1"/>
  <c r="S42" i="1"/>
  <c r="L43" i="1"/>
  <c r="V43" i="1"/>
  <c r="J44" i="1"/>
  <c r="P44" i="1"/>
  <c r="O44" i="1"/>
  <c r="U44" i="1"/>
  <c r="K44" i="1"/>
  <c r="T44" i="1"/>
  <c r="G46" i="1"/>
  <c r="H45" i="1"/>
  <c r="N43" i="1" l="1"/>
  <c r="M43" i="1"/>
  <c r="X43" i="1"/>
  <c r="W43" i="1"/>
  <c r="S43" i="1"/>
  <c r="R43" i="1"/>
  <c r="L44" i="1"/>
  <c r="Q44" i="1"/>
  <c r="T45" i="1"/>
  <c r="J45" i="1"/>
  <c r="K45" i="1"/>
  <c r="U45" i="1"/>
  <c r="P45" i="1"/>
  <c r="O45" i="1"/>
  <c r="G47" i="1"/>
  <c r="H46" i="1"/>
  <c r="V44" i="1"/>
  <c r="Q45" i="1" l="1"/>
  <c r="S45" i="1" s="1"/>
  <c r="R44" i="1"/>
  <c r="S44" i="1"/>
  <c r="M44" i="1"/>
  <c r="N44" i="1"/>
  <c r="W44" i="1"/>
  <c r="X44" i="1"/>
  <c r="L45" i="1"/>
  <c r="G48" i="1"/>
  <c r="H47" i="1"/>
  <c r="T46" i="1"/>
  <c r="K46" i="1"/>
  <c r="P46" i="1"/>
  <c r="O46" i="1"/>
  <c r="U46" i="1"/>
  <c r="J46" i="1"/>
  <c r="L46" i="1" s="1"/>
  <c r="V45" i="1"/>
  <c r="R45" i="1" l="1"/>
  <c r="N46" i="1"/>
  <c r="M46" i="1"/>
  <c r="Q46" i="1"/>
  <c r="X45" i="1"/>
  <c r="W45" i="1"/>
  <c r="N45" i="1"/>
  <c r="M45" i="1"/>
  <c r="V46" i="1"/>
  <c r="U47" i="1"/>
  <c r="O47" i="1"/>
  <c r="P47" i="1"/>
  <c r="K47" i="1"/>
  <c r="T47" i="1"/>
  <c r="V47" i="1" s="1"/>
  <c r="J47" i="1"/>
  <c r="G49" i="1"/>
  <c r="H48" i="1"/>
  <c r="W46" i="1" l="1"/>
  <c r="X46" i="1"/>
  <c r="R46" i="1"/>
  <c r="S46" i="1"/>
  <c r="X47" i="1"/>
  <c r="W47" i="1"/>
  <c r="L47" i="1"/>
  <c r="Q47" i="1"/>
  <c r="G50" i="1"/>
  <c r="H49" i="1"/>
  <c r="U48" i="1"/>
  <c r="O48" i="1"/>
  <c r="T48" i="1"/>
  <c r="J48" i="1"/>
  <c r="P48" i="1"/>
  <c r="K48" i="1"/>
  <c r="S47" i="1" l="1"/>
  <c r="R47" i="1"/>
  <c r="N47" i="1"/>
  <c r="M47" i="1"/>
  <c r="L48" i="1"/>
  <c r="Q48" i="1"/>
  <c r="V48" i="1"/>
  <c r="G51" i="1"/>
  <c r="H50" i="1"/>
  <c r="O49" i="1"/>
  <c r="P49" i="1"/>
  <c r="K49" i="1"/>
  <c r="U49" i="1"/>
  <c r="J49" i="1"/>
  <c r="T49" i="1"/>
  <c r="L49" i="1" l="1"/>
  <c r="N49" i="1" s="1"/>
  <c r="W48" i="1"/>
  <c r="X48" i="1"/>
  <c r="S48" i="1"/>
  <c r="R48" i="1"/>
  <c r="M48" i="1"/>
  <c r="N48" i="1"/>
  <c r="Q49" i="1"/>
  <c r="V49" i="1"/>
  <c r="U50" i="1"/>
  <c r="O50" i="1"/>
  <c r="T50" i="1"/>
  <c r="K50" i="1"/>
  <c r="J50" i="1"/>
  <c r="P50" i="1"/>
  <c r="G52" i="1"/>
  <c r="H51" i="1"/>
  <c r="M49" i="1" l="1"/>
  <c r="V50" i="1"/>
  <c r="X50" i="1" s="1"/>
  <c r="W50" i="1"/>
  <c r="S49" i="1"/>
  <c r="R49" i="1"/>
  <c r="X49" i="1"/>
  <c r="W49" i="1"/>
  <c r="Q50" i="1"/>
  <c r="L50" i="1"/>
  <c r="P51" i="1"/>
  <c r="O51" i="1"/>
  <c r="Q51" i="1" s="1"/>
  <c r="U51" i="1"/>
  <c r="K51" i="1"/>
  <c r="T51" i="1"/>
  <c r="J51" i="1"/>
  <c r="G53" i="1"/>
  <c r="H52" i="1"/>
  <c r="S50" i="1" l="1"/>
  <c r="R50" i="1"/>
  <c r="S51" i="1"/>
  <c r="R51" i="1"/>
  <c r="N50" i="1"/>
  <c r="M50" i="1"/>
  <c r="L51" i="1"/>
  <c r="P52" i="1"/>
  <c r="U52" i="1"/>
  <c r="K52" i="1"/>
  <c r="T52" i="1"/>
  <c r="J52" i="1"/>
  <c r="O52" i="1"/>
  <c r="G54" i="1"/>
  <c r="H53" i="1"/>
  <c r="V51" i="1"/>
  <c r="L52" i="1" l="1"/>
  <c r="M52" i="1" s="1"/>
  <c r="V52" i="1"/>
  <c r="X52" i="1" s="1"/>
  <c r="N51" i="1"/>
  <c r="M51" i="1"/>
  <c r="X51" i="1"/>
  <c r="W51" i="1"/>
  <c r="Q52" i="1"/>
  <c r="P53" i="1"/>
  <c r="T53" i="1"/>
  <c r="O53" i="1"/>
  <c r="K53" i="1"/>
  <c r="J53" i="1"/>
  <c r="U53" i="1"/>
  <c r="G55" i="1"/>
  <c r="H55" i="1" s="1"/>
  <c r="H54" i="1"/>
  <c r="N52" i="1" l="1"/>
  <c r="W52" i="1"/>
  <c r="L53" i="1"/>
  <c r="N53" i="1" s="1"/>
  <c r="R52" i="1"/>
  <c r="S52" i="1"/>
  <c r="Q53" i="1"/>
  <c r="V53" i="1"/>
  <c r="U55" i="1"/>
  <c r="O55" i="1"/>
  <c r="T55" i="1"/>
  <c r="K55" i="1"/>
  <c r="J55" i="1"/>
  <c r="P55" i="1"/>
  <c r="P54" i="1"/>
  <c r="J54" i="1"/>
  <c r="U54" i="1"/>
  <c r="T54" i="1"/>
  <c r="K54" i="1"/>
  <c r="O54" i="1"/>
  <c r="Q54" i="1" l="1"/>
  <c r="S54" i="1" s="1"/>
  <c r="M53" i="1"/>
  <c r="L55" i="1"/>
  <c r="N55" i="1" s="1"/>
  <c r="X53" i="1"/>
  <c r="W53" i="1"/>
  <c r="S53" i="1"/>
  <c r="R53" i="1"/>
  <c r="V55" i="1"/>
  <c r="Q55" i="1"/>
  <c r="L54" i="1"/>
  <c r="V54" i="1"/>
  <c r="R54" i="1" l="1"/>
  <c r="M55" i="1"/>
  <c r="N54" i="1"/>
  <c r="M54" i="1"/>
  <c r="S55" i="1"/>
  <c r="R55" i="1"/>
  <c r="W54" i="1"/>
  <c r="X54" i="1"/>
  <c r="X55" i="1"/>
  <c r="W5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Bubu</author>
  </authors>
  <commentList>
    <comment ref="I3" authorId="0" shapeId="0" xr:uid="{5DAA4E02-304E-4F55-9BEB-B470472EDD3D}">
      <text>
        <r>
          <rPr>
            <b/>
            <sz val="9"/>
            <color indexed="81"/>
            <rFont val="Tahoma"/>
            <charset val="1"/>
          </rPr>
          <t>Bubu:</t>
        </r>
        <r>
          <rPr>
            <sz val="9"/>
            <color indexed="81"/>
            <rFont val="Tahoma"/>
            <charset val="1"/>
          </rPr>
          <t xml:space="preserve">
= URk</t>
        </r>
      </text>
    </comment>
  </commentList>
</comments>
</file>

<file path=xl/sharedStrings.xml><?xml version="1.0" encoding="utf-8"?>
<sst xmlns="http://schemas.openxmlformats.org/spreadsheetml/2006/main" count="52" uniqueCount="38">
  <si>
    <t>F</t>
  </si>
  <si>
    <t>A</t>
  </si>
  <si>
    <t>C1</t>
  </si>
  <si>
    <t>C2</t>
  </si>
  <si>
    <t>C3</t>
  </si>
  <si>
    <t>f [hz]</t>
  </si>
  <si>
    <t>w [rad/s]</t>
  </si>
  <si>
    <t>Ω</t>
  </si>
  <si>
    <t>Im [-]</t>
  </si>
  <si>
    <t>Real [-]</t>
  </si>
  <si>
    <r>
      <t>Z [</t>
    </r>
    <r>
      <rPr>
        <b/>
        <sz val="11"/>
        <color theme="1"/>
        <rFont val="Calibri"/>
        <family val="2"/>
      </rPr>
      <t>Ω</t>
    </r>
    <r>
      <rPr>
        <b/>
        <sz val="11"/>
        <color theme="1"/>
        <rFont val="Calibri"/>
        <family val="2"/>
        <scheme val="minor"/>
      </rPr>
      <t>]</t>
    </r>
  </si>
  <si>
    <t>Rk =</t>
  </si>
  <si>
    <t>Ck1 =</t>
  </si>
  <si>
    <t>Ck2 =</t>
  </si>
  <si>
    <t>Ck3 =</t>
  </si>
  <si>
    <t>iaBias =</t>
  </si>
  <si>
    <t>iaLow =</t>
  </si>
  <si>
    <t>iaHigh =</t>
  </si>
  <si>
    <t>V</t>
  </si>
  <si>
    <t>UBias =</t>
  </si>
  <si>
    <t>U(iaHigh) [V]</t>
  </si>
  <si>
    <t>U(iaLow) [V]</t>
  </si>
  <si>
    <t>On sait que le signal DC ne passe pas au travers des condensateurs donc passe forcément par Rk.</t>
  </si>
  <si>
    <t>En fonction de la capacité de Ck, notre tension URk va donc plus ou moins varier selon de la quantité de courant la traversant. Plus le condo est gros, plus il fait tampon et plus la tension aux bornes de Rk est constante car le courant sinusoidale va être accumulé/restitué par Ck en phase positive/néative du signal AC.</t>
  </si>
  <si>
    <t>DC</t>
  </si>
  <si>
    <t>AC</t>
  </si>
  <si>
    <t>L'impédance équivalente d'un système en parralèle est Z1 * Z2 / (Z1 + Z2)</t>
  </si>
  <si>
    <t>URk = iaBias * Rk = constante</t>
  </si>
  <si>
    <t>…</t>
  </si>
  <si>
    <r>
      <t xml:space="preserve">Au repos, le courant qui traverse la lampe est un courant continu d'intensité ia = iaBias = cste. Quand on a un signal guitare, iaLow </t>
    </r>
    <r>
      <rPr>
        <sz val="11"/>
        <color theme="1"/>
        <rFont val="Calibri"/>
        <family val="2"/>
      </rPr>
      <t xml:space="preserve">≤ </t>
    </r>
    <r>
      <rPr>
        <sz val="11"/>
        <color theme="1"/>
        <rFont val="Calibri"/>
        <family val="2"/>
        <scheme val="minor"/>
      </rPr>
      <t xml:space="preserve">ia </t>
    </r>
    <r>
      <rPr>
        <sz val="11"/>
        <color theme="1"/>
        <rFont val="Calibri"/>
        <family val="2"/>
      </rPr>
      <t xml:space="preserve">≤ </t>
    </r>
    <r>
      <rPr>
        <sz val="11"/>
        <color theme="1"/>
        <rFont val="Calibri"/>
        <family val="2"/>
        <scheme val="minor"/>
      </rPr>
      <t>iaHigh (si l'on adapte bien notre condo Ck et qu'on n'a pas de contre réaction de cathode). On peut donc décomposer ia en la somme d'un signal DC = iaBias auquel s'ajoute un signal AC sinusoidale iaLow ≤ ia ≤ iaHigh.</t>
    </r>
  </si>
  <si>
    <t>Dans notre cas ZRk * ZCk / (ZRk + ZCk)
= Rk * (1 / (j * Ck * w)) / (Rk + 1 / (j * Ck * w))</t>
  </si>
  <si>
    <t>on développe et on trouve</t>
  </si>
  <si>
    <r>
      <t xml:space="preserve">Z [Rk // Ck]
= </t>
    </r>
    <r>
      <rPr>
        <sz val="11"/>
        <color rgb="FF00B050"/>
        <rFont val="Calibri"/>
        <family val="2"/>
        <scheme val="minor"/>
      </rPr>
      <t>(Rk² * Ck * w) / (-1 - (Rk * Ck * w)² )</t>
    </r>
    <r>
      <rPr>
        <sz val="11"/>
        <color theme="1"/>
        <rFont val="Calibri"/>
        <family val="2"/>
        <scheme val="minor"/>
      </rPr>
      <t xml:space="preserve"> *  j - </t>
    </r>
    <r>
      <rPr>
        <sz val="11"/>
        <color rgb="FF0070C0"/>
        <rFont val="Calibri"/>
        <family val="2"/>
        <scheme val="minor"/>
      </rPr>
      <t>Rk / (-1 - (Rk * Ck * w)²)</t>
    </r>
  </si>
  <si>
    <r>
      <t xml:space="preserve">avec en </t>
    </r>
    <r>
      <rPr>
        <sz val="11"/>
        <color rgb="FF00B050"/>
        <rFont val="Calibri"/>
        <family val="2"/>
        <scheme val="minor"/>
      </rPr>
      <t>vert la partie imaginaire Im</t>
    </r>
    <r>
      <rPr>
        <sz val="11"/>
        <color theme="1"/>
        <rFont val="Calibri"/>
        <family val="2"/>
        <scheme val="minor"/>
      </rPr>
      <t xml:space="preserve"> et en </t>
    </r>
    <r>
      <rPr>
        <sz val="11"/>
        <color rgb="FF0070C0"/>
        <rFont val="Calibri"/>
        <family val="2"/>
        <scheme val="minor"/>
      </rPr>
      <t>bleu la partie réelle Real</t>
    </r>
  </si>
  <si>
    <t>Conclusion : la tension de cathode lorsque l'on a un signal guitare est URk = URk [DC] + URk [AC]</t>
  </si>
  <si>
    <t>LIEN VERS EXPLICATIONS DE LA METHODE DE CALCUL</t>
  </si>
  <si>
    <t>-UBias [V]</t>
  </si>
  <si>
    <r>
      <rPr>
        <b/>
        <sz val="11"/>
        <color theme="1"/>
        <rFont val="Calibri"/>
        <family val="2"/>
      </rPr>
      <t>√</t>
    </r>
    <r>
      <rPr>
        <b/>
        <sz val="11"/>
        <color theme="1"/>
        <rFont val="Calibri"/>
        <family val="2"/>
        <scheme val="minor"/>
      </rPr>
      <t>(Im² + Real²) * (iaLow - iaBias) ≤ URk ≤ √(Im² + Real²) * (iaHigh - iaBias)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</si>
</sst>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1" x14ac:knownFonts="1">
    <font>
      <sz val="11"/>
      <color theme="1"/>
      <name val="Calibri"/>
      <family val="2"/>
      <scheme val="minor"/>
    </font>
    <font>
      <b/>
      <sz val="11"/>
      <color theme="1"/>
      <name val="Calibri"/>
      <family val="2"/>
      <scheme val="minor"/>
    </font>
    <font>
      <b/>
      <sz val="11"/>
      <color theme="1"/>
      <name val="Calibri"/>
      <family val="2"/>
    </font>
    <font>
      <i/>
      <sz val="11"/>
      <color theme="1"/>
      <name val="Calibri"/>
      <family val="2"/>
      <scheme val="minor"/>
    </font>
    <font>
      <sz val="11"/>
      <color rgb="FF00B050"/>
      <name val="Calibri"/>
      <family val="2"/>
      <scheme val="minor"/>
    </font>
    <font>
      <sz val="11"/>
      <color rgb="FF0070C0"/>
      <name val="Calibri"/>
      <family val="2"/>
      <scheme val="minor"/>
    </font>
    <font>
      <sz val="11"/>
      <color theme="1"/>
      <name val="Calibri"/>
      <family val="2"/>
    </font>
    <font>
      <u/>
      <sz val="11"/>
      <color theme="10"/>
      <name val="Calibri"/>
      <family val="2"/>
      <scheme val="minor"/>
    </font>
    <font>
      <b/>
      <u/>
      <sz val="16"/>
      <color theme="10"/>
      <name val="Calibri"/>
      <family val="2"/>
      <scheme val="minor"/>
    </font>
    <font>
      <sz val="9"/>
      <color indexed="81"/>
      <name val="Tahoma"/>
      <charset val="1"/>
    </font>
    <font>
      <b/>
      <sz val="9"/>
      <color indexed="81"/>
      <name val="Tahoma"/>
      <charset val="1"/>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73">
    <xf numFmtId="0" fontId="0" fillId="0" borderId="0" xfId="0"/>
    <xf numFmtId="0" fontId="0" fillId="0" borderId="0" xfId="0"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right" vertical="center"/>
    </xf>
    <xf numFmtId="0" fontId="0" fillId="0" borderId="0" xfId="0"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164" fontId="0" fillId="0" borderId="5" xfId="0" applyNumberFormat="1" applyFont="1" applyBorder="1" applyAlignment="1">
      <alignment horizontal="center" vertical="center"/>
    </xf>
    <xf numFmtId="164" fontId="0" fillId="0" borderId="11" xfId="0" applyNumberFormat="1" applyBorder="1" applyAlignment="1">
      <alignment horizontal="center" vertical="center"/>
    </xf>
    <xf numFmtId="164" fontId="0" fillId="0" borderId="16" xfId="0" applyNumberFormat="1" applyBorder="1" applyAlignment="1">
      <alignment horizontal="center" vertical="center"/>
    </xf>
    <xf numFmtId="0" fontId="0" fillId="0" borderId="0" xfId="0" applyBorder="1" applyAlignment="1">
      <alignment horizontal="center" vertical="center"/>
    </xf>
    <xf numFmtId="0" fontId="1" fillId="0" borderId="2" xfId="0" applyFont="1" applyBorder="1" applyAlignment="1">
      <alignment horizontal="right" vertical="center"/>
    </xf>
    <xf numFmtId="0" fontId="0" fillId="0" borderId="3" xfId="0" applyBorder="1" applyAlignment="1">
      <alignment horizontal="center" vertical="center"/>
    </xf>
    <xf numFmtId="0" fontId="1" fillId="0" borderId="4" xfId="0" applyFont="1" applyBorder="1" applyAlignment="1">
      <alignment horizontal="right" vertical="center"/>
    </xf>
    <xf numFmtId="0" fontId="1" fillId="0" borderId="6" xfId="0" applyFont="1" applyBorder="1" applyAlignment="1">
      <alignment horizontal="right" vertical="center"/>
    </xf>
    <xf numFmtId="0" fontId="0" fillId="3" borderId="8" xfId="0" applyFill="1" applyBorder="1" applyAlignment="1">
      <alignment vertical="center"/>
    </xf>
    <xf numFmtId="0" fontId="0" fillId="3" borderId="1" xfId="0" applyFill="1" applyBorder="1" applyAlignment="1">
      <alignment vertical="center"/>
    </xf>
    <xf numFmtId="0" fontId="0" fillId="3" borderId="9" xfId="0" applyFill="1" applyBorder="1" applyAlignment="1">
      <alignment vertical="center"/>
    </xf>
    <xf numFmtId="0" fontId="1" fillId="0" borderId="20" xfId="0" applyFont="1" applyBorder="1" applyAlignment="1">
      <alignment horizontal="right" vertical="center"/>
    </xf>
    <xf numFmtId="0" fontId="0" fillId="3" borderId="19" xfId="0" applyFill="1" applyBorder="1" applyAlignment="1">
      <alignment vertical="center"/>
    </xf>
    <xf numFmtId="0" fontId="0" fillId="0" borderId="18" xfId="0" applyBorder="1" applyAlignment="1">
      <alignment horizontal="center" vertical="center"/>
    </xf>
    <xf numFmtId="0" fontId="3" fillId="0" borderId="20" xfId="0" applyFont="1" applyBorder="1" applyAlignment="1">
      <alignment horizontal="right" vertical="center"/>
    </xf>
    <xf numFmtId="0" fontId="3" fillId="2" borderId="19" xfId="0" applyFont="1" applyFill="1" applyBorder="1" applyAlignment="1">
      <alignment vertical="center"/>
    </xf>
    <xf numFmtId="0" fontId="3" fillId="0" borderId="18" xfId="0" applyFont="1" applyBorder="1" applyAlignment="1">
      <alignment horizontal="center" vertical="center"/>
    </xf>
    <xf numFmtId="0" fontId="1" fillId="0" borderId="9" xfId="0" quotePrefix="1" applyFont="1" applyBorder="1" applyAlignment="1">
      <alignment horizontal="center" vertical="center"/>
    </xf>
    <xf numFmtId="0" fontId="0" fillId="0" borderId="0" xfId="0" applyFont="1" applyFill="1" applyBorder="1" applyAlignment="1">
      <alignment horizontal="right" vertical="center"/>
    </xf>
    <xf numFmtId="0" fontId="0" fillId="0" borderId="0" xfId="0" applyFont="1" applyFill="1" applyBorder="1" applyAlignment="1">
      <alignment vertical="center"/>
    </xf>
    <xf numFmtId="0" fontId="0" fillId="0" borderId="0" xfId="0" applyFont="1" applyFill="1" applyBorder="1" applyAlignment="1">
      <alignment horizontal="center" vertical="center"/>
    </xf>
    <xf numFmtId="164" fontId="0" fillId="0" borderId="1" xfId="0" applyNumberFormat="1" applyFont="1" applyBorder="1" applyAlignment="1">
      <alignment horizontal="center" vertical="center"/>
    </xf>
    <xf numFmtId="164" fontId="0" fillId="0" borderId="4" xfId="0" applyNumberFormat="1" applyFont="1" applyBorder="1" applyAlignment="1">
      <alignment horizontal="center" vertical="center"/>
    </xf>
    <xf numFmtId="164" fontId="0" fillId="0" borderId="10" xfId="0" applyNumberFormat="1" applyBorder="1" applyAlignment="1">
      <alignment horizontal="center" vertical="center"/>
    </xf>
    <xf numFmtId="164" fontId="0" fillId="0" borderId="12"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17" xfId="0" applyNumberFormat="1" applyBorder="1" applyAlignment="1">
      <alignment horizontal="center" vertical="center"/>
    </xf>
    <xf numFmtId="0" fontId="1" fillId="0" borderId="7" xfId="0" quotePrefix="1" applyFont="1" applyBorder="1" applyAlignment="1">
      <alignment horizontal="center" vertical="center"/>
    </xf>
    <xf numFmtId="164" fontId="0" fillId="0" borderId="9" xfId="0" applyNumberFormat="1" applyFont="1" applyBorder="1" applyAlignment="1">
      <alignment horizontal="center" vertical="center"/>
    </xf>
    <xf numFmtId="164" fontId="0" fillId="0" borderId="7" xfId="0" applyNumberFormat="1" applyFont="1" applyBorder="1" applyAlignment="1">
      <alignment horizontal="center" vertical="center"/>
    </xf>
    <xf numFmtId="164" fontId="0" fillId="0" borderId="14" xfId="0" applyNumberFormat="1" applyFont="1" applyBorder="1" applyAlignment="1">
      <alignment horizontal="center" vertical="center"/>
    </xf>
    <xf numFmtId="164" fontId="0" fillId="0" borderId="2" xfId="0" applyNumberFormat="1" applyFont="1" applyBorder="1" applyAlignment="1">
      <alignment horizontal="center" vertical="center"/>
    </xf>
    <xf numFmtId="164" fontId="0" fillId="0" borderId="3" xfId="0" applyNumberFormat="1" applyFont="1" applyBorder="1" applyAlignment="1">
      <alignment horizontal="center" vertical="center"/>
    </xf>
    <xf numFmtId="164" fontId="0" fillId="0" borderId="13" xfId="0" applyNumberFormat="1" applyFont="1" applyBorder="1" applyAlignment="1">
      <alignment horizontal="center" vertical="center"/>
    </xf>
    <xf numFmtId="164" fontId="0" fillId="0" borderId="8" xfId="0" applyNumberFormat="1" applyFont="1" applyBorder="1" applyAlignment="1">
      <alignment horizontal="center" vertical="center"/>
    </xf>
    <xf numFmtId="164" fontId="0" fillId="0" borderId="6" xfId="0" applyNumberFormat="1" applyFont="1" applyBorder="1" applyAlignment="1">
      <alignment horizontal="center" vertical="center"/>
    </xf>
    <xf numFmtId="164" fontId="0" fillId="0" borderId="25" xfId="0" applyNumberFormat="1" applyFont="1" applyBorder="1" applyAlignment="1">
      <alignment horizontal="center" vertical="center"/>
    </xf>
    <xf numFmtId="0" fontId="3" fillId="0" borderId="0" xfId="0" applyFont="1" applyAlignment="1">
      <alignment horizontal="left" vertical="center" wrapText="1"/>
    </xf>
    <xf numFmtId="0" fontId="0" fillId="0" borderId="28" xfId="0" applyBorder="1" applyAlignment="1">
      <alignment horizontal="center" vertical="center" wrapText="1"/>
    </xf>
    <xf numFmtId="0" fontId="0" fillId="0" borderId="28" xfId="0" applyBorder="1" applyAlignment="1">
      <alignment horizontal="center" vertical="center"/>
    </xf>
    <xf numFmtId="0" fontId="0" fillId="0" borderId="30" xfId="0" applyBorder="1" applyAlignment="1">
      <alignment horizontal="center" vertical="center"/>
    </xf>
    <xf numFmtId="0" fontId="1" fillId="0" borderId="23" xfId="0" applyFont="1" applyBorder="1" applyAlignment="1">
      <alignment horizontal="center" vertical="center"/>
    </xf>
    <xf numFmtId="0" fontId="1" fillId="0" borderId="33" xfId="0" applyFont="1" applyBorder="1" applyAlignment="1">
      <alignment horizontal="center" vertical="center" wrapText="1"/>
    </xf>
    <xf numFmtId="0" fontId="0" fillId="0" borderId="29" xfId="0" applyBorder="1" applyAlignment="1">
      <alignment horizontal="center" vertical="center"/>
    </xf>
    <xf numFmtId="0" fontId="1" fillId="5" borderId="26" xfId="0" quotePrefix="1" applyFont="1" applyFill="1" applyBorder="1" applyAlignment="1">
      <alignment horizontal="center" vertical="center" wrapText="1"/>
    </xf>
    <xf numFmtId="0" fontId="8" fillId="0" borderId="0" xfId="1" applyFont="1" applyAlignment="1">
      <alignment horizontal="center" vertical="center" wrapText="1"/>
    </xf>
    <xf numFmtId="0" fontId="8" fillId="0" borderId="0" xfId="1" applyFont="1" applyAlignment="1">
      <alignment vertical="center"/>
    </xf>
    <xf numFmtId="0" fontId="8" fillId="0" borderId="0" xfId="1" applyFont="1" applyAlignment="1">
      <alignment horizontal="left" vertical="center"/>
    </xf>
    <xf numFmtId="0" fontId="1" fillId="0" borderId="3"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xf>
    <xf numFmtId="0" fontId="1" fillId="0" borderId="6"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22" xfId="0" applyFont="1" applyBorder="1" applyAlignment="1">
      <alignment horizontal="center" vertical="center"/>
    </xf>
    <xf numFmtId="0" fontId="1" fillId="0" borderId="23" xfId="0" quotePrefix="1" applyFont="1" applyBorder="1" applyAlignment="1">
      <alignment horizontal="center" vertical="center"/>
    </xf>
    <xf numFmtId="0" fontId="1" fillId="0" borderId="24" xfId="0" applyFont="1" applyBorder="1" applyAlignment="1">
      <alignment horizontal="center" vertical="center"/>
    </xf>
    <xf numFmtId="0" fontId="1" fillId="4" borderId="33" xfId="0" applyFont="1" applyFill="1" applyBorder="1" applyAlignment="1">
      <alignment horizontal="center" vertical="center" wrapText="1"/>
    </xf>
    <xf numFmtId="0" fontId="1" fillId="4" borderId="34" xfId="0" applyFont="1" applyFill="1" applyBorder="1" applyAlignment="1">
      <alignment horizontal="center" vertical="center"/>
    </xf>
    <xf numFmtId="0" fontId="0" fillId="0" borderId="0" xfId="0" applyAlignment="1">
      <alignment horizontal="center" vertical="center" wrapText="1"/>
    </xf>
    <xf numFmtId="0" fontId="1" fillId="5" borderId="32" xfId="0" applyFont="1" applyFill="1" applyBorder="1" applyAlignment="1">
      <alignment horizontal="center" vertical="center"/>
    </xf>
    <xf numFmtId="0" fontId="1" fillId="5" borderId="27" xfId="0" applyFont="1" applyFill="1" applyBorder="1" applyAlignment="1">
      <alignment horizontal="center" vertical="center"/>
    </xf>
    <xf numFmtId="0" fontId="1" fillId="5" borderId="29" xfId="0" applyFont="1" applyFill="1" applyBorder="1" applyAlignment="1">
      <alignment horizontal="center" vertical="center"/>
    </xf>
    <xf numFmtId="0" fontId="0" fillId="0" borderId="31" xfId="0" applyBorder="1" applyAlignment="1">
      <alignment horizontal="center" vertical="center" wrapText="1"/>
    </xf>
    <xf numFmtId="0" fontId="0" fillId="0" borderId="30" xfId="0"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colors>
    <mruColors>
      <color rgb="FFFA5483"/>
      <color rgb="FF18021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hartsheet" Target="chartsheets/sheet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21047472173983E-2"/>
          <c:y val="6.4888883761214836E-2"/>
          <c:w val="0.93410516981611791"/>
          <c:h val="0.89701868789963235"/>
        </c:manualLayout>
      </c:layout>
      <c:scatterChart>
        <c:scatterStyle val="smoothMarker"/>
        <c:varyColors val="0"/>
        <c:ser>
          <c:idx val="8"/>
          <c:order val="0"/>
          <c:tx>
            <c:v>URk = f(Ck1 ; iaHigh)</c:v>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xVal>
            <c:numRef>
              <c:f>Calculs!$G$5:$G$55</c:f>
              <c:numCache>
                <c:formatCode>0.0000</c:formatCode>
                <c:ptCount val="51"/>
                <c:pt idx="0">
                  <c:v>1E-4</c:v>
                </c:pt>
                <c:pt idx="1">
                  <c:v>1.5000000000000001E-4</c:v>
                </c:pt>
                <c:pt idx="2">
                  <c:v>2.2500000000000002E-4</c:v>
                </c:pt>
                <c:pt idx="3">
                  <c:v>3.3750000000000002E-4</c:v>
                </c:pt>
                <c:pt idx="4">
                  <c:v>5.0624999999999997E-4</c:v>
                </c:pt>
                <c:pt idx="5">
                  <c:v>7.5937499999999996E-4</c:v>
                </c:pt>
                <c:pt idx="6">
                  <c:v>1.1390624999999999E-3</c:v>
                </c:pt>
                <c:pt idx="7">
                  <c:v>1.7085937499999998E-3</c:v>
                </c:pt>
                <c:pt idx="8">
                  <c:v>2.5628906249999996E-3</c:v>
                </c:pt>
                <c:pt idx="9">
                  <c:v>3.8443359374999994E-3</c:v>
                </c:pt>
                <c:pt idx="10">
                  <c:v>5.7665039062499996E-3</c:v>
                </c:pt>
                <c:pt idx="11">
                  <c:v>8.6497558593750003E-3</c:v>
                </c:pt>
                <c:pt idx="12">
                  <c:v>1.29746337890625E-2</c:v>
                </c:pt>
                <c:pt idx="13">
                  <c:v>1.946195068359375E-2</c:v>
                </c:pt>
                <c:pt idx="14">
                  <c:v>2.9192926025390625E-2</c:v>
                </c:pt>
                <c:pt idx="15">
                  <c:v>4.3789389038085935E-2</c:v>
                </c:pt>
                <c:pt idx="16">
                  <c:v>6.5684083557128903E-2</c:v>
                </c:pt>
                <c:pt idx="17">
                  <c:v>9.8526125335693354E-2</c:v>
                </c:pt>
                <c:pt idx="18">
                  <c:v>0.14778918800354002</c:v>
                </c:pt>
                <c:pt idx="19">
                  <c:v>0.22168378200531003</c:v>
                </c:pt>
                <c:pt idx="20">
                  <c:v>0.33252567300796504</c:v>
                </c:pt>
                <c:pt idx="21">
                  <c:v>0.49878850951194753</c:v>
                </c:pt>
                <c:pt idx="22">
                  <c:v>0.7481827642679213</c:v>
                </c:pt>
                <c:pt idx="23">
                  <c:v>1.1222741464018819</c:v>
                </c:pt>
                <c:pt idx="24">
                  <c:v>1.683411219602823</c:v>
                </c:pt>
                <c:pt idx="25">
                  <c:v>2.5251168294042348</c:v>
                </c:pt>
                <c:pt idx="26">
                  <c:v>3.7876752441063521</c:v>
                </c:pt>
                <c:pt idx="27">
                  <c:v>5.6815128661595278</c:v>
                </c:pt>
                <c:pt idx="28">
                  <c:v>8.5222692992392908</c:v>
                </c:pt>
                <c:pt idx="29">
                  <c:v>12.783403948858936</c:v>
                </c:pt>
                <c:pt idx="30">
                  <c:v>19.175105923288406</c:v>
                </c:pt>
                <c:pt idx="31">
                  <c:v>28.762658884932609</c:v>
                </c:pt>
                <c:pt idx="32">
                  <c:v>43.143988327398915</c:v>
                </c:pt>
                <c:pt idx="33">
                  <c:v>64.715982491098373</c:v>
                </c:pt>
                <c:pt idx="34">
                  <c:v>97.073973736647559</c:v>
                </c:pt>
                <c:pt idx="35">
                  <c:v>145.61096060497135</c:v>
                </c:pt>
                <c:pt idx="36">
                  <c:v>218.41644090745703</c:v>
                </c:pt>
                <c:pt idx="37">
                  <c:v>327.62466136118553</c:v>
                </c:pt>
                <c:pt idx="38">
                  <c:v>491.4369920417783</c:v>
                </c:pt>
                <c:pt idx="39">
                  <c:v>737.15548806266747</c:v>
                </c:pt>
                <c:pt idx="40">
                  <c:v>1105.7332320940013</c:v>
                </c:pt>
                <c:pt idx="41">
                  <c:v>1658.599848141002</c:v>
                </c:pt>
                <c:pt idx="42">
                  <c:v>2487.8997722115027</c:v>
                </c:pt>
                <c:pt idx="43">
                  <c:v>3731.8496583172541</c:v>
                </c:pt>
                <c:pt idx="44">
                  <c:v>5597.774487475881</c:v>
                </c:pt>
                <c:pt idx="45">
                  <c:v>8396.6617312138223</c:v>
                </c:pt>
                <c:pt idx="46">
                  <c:v>12594.992596820734</c:v>
                </c:pt>
                <c:pt idx="47">
                  <c:v>18892.488895231101</c:v>
                </c:pt>
                <c:pt idx="48">
                  <c:v>28338.733342846652</c:v>
                </c:pt>
                <c:pt idx="49">
                  <c:v>42508.100014269978</c:v>
                </c:pt>
                <c:pt idx="50">
                  <c:v>63762.150021404967</c:v>
                </c:pt>
              </c:numCache>
            </c:numRef>
          </c:xVal>
          <c:yVal>
            <c:numRef>
              <c:f>Calculs!$M$5:$M$55</c:f>
              <c:numCache>
                <c:formatCode>0.0000</c:formatCode>
                <c:ptCount val="51"/>
                <c:pt idx="0">
                  <c:v>2.04</c:v>
                </c:pt>
                <c:pt idx="1">
                  <c:v>2.04</c:v>
                </c:pt>
                <c:pt idx="2">
                  <c:v>2.04</c:v>
                </c:pt>
                <c:pt idx="3">
                  <c:v>2.04</c:v>
                </c:pt>
                <c:pt idx="4">
                  <c:v>2.04</c:v>
                </c:pt>
                <c:pt idx="5">
                  <c:v>2.04</c:v>
                </c:pt>
                <c:pt idx="6">
                  <c:v>2.04</c:v>
                </c:pt>
                <c:pt idx="7">
                  <c:v>2.04</c:v>
                </c:pt>
                <c:pt idx="8">
                  <c:v>2.04</c:v>
                </c:pt>
                <c:pt idx="9">
                  <c:v>2.04</c:v>
                </c:pt>
                <c:pt idx="10">
                  <c:v>2.04</c:v>
                </c:pt>
                <c:pt idx="11">
                  <c:v>2.04</c:v>
                </c:pt>
                <c:pt idx="12">
                  <c:v>2.04</c:v>
                </c:pt>
                <c:pt idx="13">
                  <c:v>2.04</c:v>
                </c:pt>
                <c:pt idx="14">
                  <c:v>2.04</c:v>
                </c:pt>
                <c:pt idx="15">
                  <c:v>2.04</c:v>
                </c:pt>
                <c:pt idx="16">
                  <c:v>2.04</c:v>
                </c:pt>
                <c:pt idx="17">
                  <c:v>2.04</c:v>
                </c:pt>
                <c:pt idx="18">
                  <c:v>2.04</c:v>
                </c:pt>
                <c:pt idx="19">
                  <c:v>2.04</c:v>
                </c:pt>
                <c:pt idx="20">
                  <c:v>2.04</c:v>
                </c:pt>
                <c:pt idx="21">
                  <c:v>2.04</c:v>
                </c:pt>
                <c:pt idx="22">
                  <c:v>2.04</c:v>
                </c:pt>
                <c:pt idx="23">
                  <c:v>2.04</c:v>
                </c:pt>
                <c:pt idx="24">
                  <c:v>2.04</c:v>
                </c:pt>
                <c:pt idx="25">
                  <c:v>2.04</c:v>
                </c:pt>
                <c:pt idx="26">
                  <c:v>2.04</c:v>
                </c:pt>
                <c:pt idx="27">
                  <c:v>2.04</c:v>
                </c:pt>
                <c:pt idx="28">
                  <c:v>2.04</c:v>
                </c:pt>
                <c:pt idx="29">
                  <c:v>2.04</c:v>
                </c:pt>
                <c:pt idx="30">
                  <c:v>2.04</c:v>
                </c:pt>
                <c:pt idx="31">
                  <c:v>2.04</c:v>
                </c:pt>
                <c:pt idx="32">
                  <c:v>2.04</c:v>
                </c:pt>
                <c:pt idx="33">
                  <c:v>2.04</c:v>
                </c:pt>
                <c:pt idx="34">
                  <c:v>2.04</c:v>
                </c:pt>
                <c:pt idx="35">
                  <c:v>2.04</c:v>
                </c:pt>
                <c:pt idx="36">
                  <c:v>2.04</c:v>
                </c:pt>
                <c:pt idx="37">
                  <c:v>2.04</c:v>
                </c:pt>
                <c:pt idx="38">
                  <c:v>2.04</c:v>
                </c:pt>
                <c:pt idx="39">
                  <c:v>2.04</c:v>
                </c:pt>
                <c:pt idx="40">
                  <c:v>2.04</c:v>
                </c:pt>
                <c:pt idx="41">
                  <c:v>2.04</c:v>
                </c:pt>
                <c:pt idx="42">
                  <c:v>2.04</c:v>
                </c:pt>
                <c:pt idx="43">
                  <c:v>2.04</c:v>
                </c:pt>
                <c:pt idx="44">
                  <c:v>2.04</c:v>
                </c:pt>
                <c:pt idx="45">
                  <c:v>2.04</c:v>
                </c:pt>
                <c:pt idx="46">
                  <c:v>2.04</c:v>
                </c:pt>
                <c:pt idx="47">
                  <c:v>2.04</c:v>
                </c:pt>
                <c:pt idx="48">
                  <c:v>2.04</c:v>
                </c:pt>
                <c:pt idx="49">
                  <c:v>2.04</c:v>
                </c:pt>
                <c:pt idx="50">
                  <c:v>2.04</c:v>
                </c:pt>
              </c:numCache>
            </c:numRef>
          </c:yVal>
          <c:smooth val="1"/>
          <c:extLst>
            <c:ext xmlns:c16="http://schemas.microsoft.com/office/drawing/2014/chart" uri="{C3380CC4-5D6E-409C-BE32-E72D297353CC}">
              <c16:uniqueId val="{0000000A-0895-4429-BBE1-192C9454D838}"/>
            </c:ext>
          </c:extLst>
        </c:ser>
        <c:ser>
          <c:idx val="0"/>
          <c:order val="1"/>
          <c:tx>
            <c:v>URk = f(Ck1 ; iaLow)</c:v>
          </c:tx>
          <c:spPr>
            <a:ln w="28575" cap="rnd">
              <a:solidFill>
                <a:schemeClr val="accent1"/>
              </a:solidFill>
              <a:round/>
            </a:ln>
            <a:effectLst/>
          </c:spPr>
          <c:marker>
            <c:symbol val="circle"/>
            <c:size val="5"/>
            <c:spPr>
              <a:solidFill>
                <a:schemeClr val="accent1"/>
              </a:solidFill>
              <a:ln w="9525">
                <a:solidFill>
                  <a:schemeClr val="accent1"/>
                </a:solidFill>
              </a:ln>
              <a:effectLst/>
            </c:spPr>
          </c:marker>
          <c:xVal>
            <c:numRef>
              <c:f>Calculs!$G$5:$G$55</c:f>
              <c:numCache>
                <c:formatCode>0.0000</c:formatCode>
                <c:ptCount val="51"/>
                <c:pt idx="0">
                  <c:v>1E-4</c:v>
                </c:pt>
                <c:pt idx="1">
                  <c:v>1.5000000000000001E-4</c:v>
                </c:pt>
                <c:pt idx="2">
                  <c:v>2.2500000000000002E-4</c:v>
                </c:pt>
                <c:pt idx="3">
                  <c:v>3.3750000000000002E-4</c:v>
                </c:pt>
                <c:pt idx="4">
                  <c:v>5.0624999999999997E-4</c:v>
                </c:pt>
                <c:pt idx="5">
                  <c:v>7.5937499999999996E-4</c:v>
                </c:pt>
                <c:pt idx="6">
                  <c:v>1.1390624999999999E-3</c:v>
                </c:pt>
                <c:pt idx="7">
                  <c:v>1.7085937499999998E-3</c:v>
                </c:pt>
                <c:pt idx="8">
                  <c:v>2.5628906249999996E-3</c:v>
                </c:pt>
                <c:pt idx="9">
                  <c:v>3.8443359374999994E-3</c:v>
                </c:pt>
                <c:pt idx="10">
                  <c:v>5.7665039062499996E-3</c:v>
                </c:pt>
                <c:pt idx="11">
                  <c:v>8.6497558593750003E-3</c:v>
                </c:pt>
                <c:pt idx="12">
                  <c:v>1.29746337890625E-2</c:v>
                </c:pt>
                <c:pt idx="13">
                  <c:v>1.946195068359375E-2</c:v>
                </c:pt>
                <c:pt idx="14">
                  <c:v>2.9192926025390625E-2</c:v>
                </c:pt>
                <c:pt idx="15">
                  <c:v>4.3789389038085935E-2</c:v>
                </c:pt>
                <c:pt idx="16">
                  <c:v>6.5684083557128903E-2</c:v>
                </c:pt>
                <c:pt idx="17">
                  <c:v>9.8526125335693354E-2</c:v>
                </c:pt>
                <c:pt idx="18">
                  <c:v>0.14778918800354002</c:v>
                </c:pt>
                <c:pt idx="19">
                  <c:v>0.22168378200531003</c:v>
                </c:pt>
                <c:pt idx="20">
                  <c:v>0.33252567300796504</c:v>
                </c:pt>
                <c:pt idx="21">
                  <c:v>0.49878850951194753</c:v>
                </c:pt>
                <c:pt idx="22">
                  <c:v>0.7481827642679213</c:v>
                </c:pt>
                <c:pt idx="23">
                  <c:v>1.1222741464018819</c:v>
                </c:pt>
                <c:pt idx="24">
                  <c:v>1.683411219602823</c:v>
                </c:pt>
                <c:pt idx="25">
                  <c:v>2.5251168294042348</c:v>
                </c:pt>
                <c:pt idx="26">
                  <c:v>3.7876752441063521</c:v>
                </c:pt>
                <c:pt idx="27">
                  <c:v>5.6815128661595278</c:v>
                </c:pt>
                <c:pt idx="28">
                  <c:v>8.5222692992392908</c:v>
                </c:pt>
                <c:pt idx="29">
                  <c:v>12.783403948858936</c:v>
                </c:pt>
                <c:pt idx="30">
                  <c:v>19.175105923288406</c:v>
                </c:pt>
                <c:pt idx="31">
                  <c:v>28.762658884932609</c:v>
                </c:pt>
                <c:pt idx="32">
                  <c:v>43.143988327398915</c:v>
                </c:pt>
                <c:pt idx="33">
                  <c:v>64.715982491098373</c:v>
                </c:pt>
                <c:pt idx="34">
                  <c:v>97.073973736647559</c:v>
                </c:pt>
                <c:pt idx="35">
                  <c:v>145.61096060497135</c:v>
                </c:pt>
                <c:pt idx="36">
                  <c:v>218.41644090745703</c:v>
                </c:pt>
                <c:pt idx="37">
                  <c:v>327.62466136118553</c:v>
                </c:pt>
                <c:pt idx="38">
                  <c:v>491.4369920417783</c:v>
                </c:pt>
                <c:pt idx="39">
                  <c:v>737.15548806266747</c:v>
                </c:pt>
                <c:pt idx="40">
                  <c:v>1105.7332320940013</c:v>
                </c:pt>
                <c:pt idx="41">
                  <c:v>1658.599848141002</c:v>
                </c:pt>
                <c:pt idx="42">
                  <c:v>2487.8997722115027</c:v>
                </c:pt>
                <c:pt idx="43">
                  <c:v>3731.8496583172541</c:v>
                </c:pt>
                <c:pt idx="44">
                  <c:v>5597.774487475881</c:v>
                </c:pt>
                <c:pt idx="45">
                  <c:v>8396.6617312138223</c:v>
                </c:pt>
                <c:pt idx="46">
                  <c:v>12594.992596820734</c:v>
                </c:pt>
                <c:pt idx="47">
                  <c:v>18892.488895231101</c:v>
                </c:pt>
                <c:pt idx="48">
                  <c:v>28338.733342846652</c:v>
                </c:pt>
                <c:pt idx="49">
                  <c:v>42508.100014269978</c:v>
                </c:pt>
                <c:pt idx="50">
                  <c:v>63762.150021404967</c:v>
                </c:pt>
              </c:numCache>
            </c:numRef>
          </c:xVal>
          <c:yVal>
            <c:numRef>
              <c:f>Calculs!$N$5:$N$55</c:f>
              <c:numCache>
                <c:formatCode>0.0000</c:formatCode>
                <c:ptCount val="51"/>
                <c:pt idx="0">
                  <c:v>1.1399999999999999</c:v>
                </c:pt>
                <c:pt idx="1">
                  <c:v>1.1399999999999999</c:v>
                </c:pt>
                <c:pt idx="2">
                  <c:v>1.1399999999999999</c:v>
                </c:pt>
                <c:pt idx="3">
                  <c:v>1.1399999999999999</c:v>
                </c:pt>
                <c:pt idx="4">
                  <c:v>1.1399999999999999</c:v>
                </c:pt>
                <c:pt idx="5">
                  <c:v>1.1399999999999999</c:v>
                </c:pt>
                <c:pt idx="6">
                  <c:v>1.1399999999999999</c:v>
                </c:pt>
                <c:pt idx="7">
                  <c:v>1.1399999999999999</c:v>
                </c:pt>
                <c:pt idx="8">
                  <c:v>1.1399999999999999</c:v>
                </c:pt>
                <c:pt idx="9">
                  <c:v>1.1399999999999999</c:v>
                </c:pt>
                <c:pt idx="10">
                  <c:v>1.1399999999999999</c:v>
                </c:pt>
                <c:pt idx="11">
                  <c:v>1.1399999999999999</c:v>
                </c:pt>
                <c:pt idx="12">
                  <c:v>1.1399999999999999</c:v>
                </c:pt>
                <c:pt idx="13">
                  <c:v>1.1399999999999999</c:v>
                </c:pt>
                <c:pt idx="14">
                  <c:v>1.1399999999999999</c:v>
                </c:pt>
                <c:pt idx="15">
                  <c:v>1.1399999999999999</c:v>
                </c:pt>
                <c:pt idx="16">
                  <c:v>1.1399999999999999</c:v>
                </c:pt>
                <c:pt idx="17">
                  <c:v>1.1399999999999999</c:v>
                </c:pt>
                <c:pt idx="18">
                  <c:v>1.1399999999999999</c:v>
                </c:pt>
                <c:pt idx="19">
                  <c:v>1.1399999999999999</c:v>
                </c:pt>
                <c:pt idx="20">
                  <c:v>1.1399999999999999</c:v>
                </c:pt>
                <c:pt idx="21">
                  <c:v>1.1399999999999999</c:v>
                </c:pt>
                <c:pt idx="22">
                  <c:v>1.1399999999999999</c:v>
                </c:pt>
                <c:pt idx="23">
                  <c:v>1.1399999999999999</c:v>
                </c:pt>
                <c:pt idx="24">
                  <c:v>1.1399999999999999</c:v>
                </c:pt>
                <c:pt idx="25">
                  <c:v>1.1399999999999999</c:v>
                </c:pt>
                <c:pt idx="26">
                  <c:v>1.1399999999999999</c:v>
                </c:pt>
                <c:pt idx="27">
                  <c:v>1.1399999999999999</c:v>
                </c:pt>
                <c:pt idx="28">
                  <c:v>1.1399999999999999</c:v>
                </c:pt>
                <c:pt idx="29">
                  <c:v>1.1399999999999999</c:v>
                </c:pt>
                <c:pt idx="30">
                  <c:v>1.1399999999999999</c:v>
                </c:pt>
                <c:pt idx="31">
                  <c:v>1.1399999999999999</c:v>
                </c:pt>
                <c:pt idx="32">
                  <c:v>1.1399999999999999</c:v>
                </c:pt>
                <c:pt idx="33">
                  <c:v>1.1399999999999999</c:v>
                </c:pt>
                <c:pt idx="34">
                  <c:v>1.1399999999999999</c:v>
                </c:pt>
                <c:pt idx="35">
                  <c:v>1.1399999999999999</c:v>
                </c:pt>
                <c:pt idx="36">
                  <c:v>1.1399999999999999</c:v>
                </c:pt>
                <c:pt idx="37">
                  <c:v>1.1399999999999999</c:v>
                </c:pt>
                <c:pt idx="38">
                  <c:v>1.1399999999999999</c:v>
                </c:pt>
                <c:pt idx="39">
                  <c:v>1.1399999999999999</c:v>
                </c:pt>
                <c:pt idx="40">
                  <c:v>1.1399999999999999</c:v>
                </c:pt>
                <c:pt idx="41">
                  <c:v>1.1399999999999999</c:v>
                </c:pt>
                <c:pt idx="42">
                  <c:v>1.1399999999999999</c:v>
                </c:pt>
                <c:pt idx="43">
                  <c:v>1.1399999999999999</c:v>
                </c:pt>
                <c:pt idx="44">
                  <c:v>1.1399999999999999</c:v>
                </c:pt>
                <c:pt idx="45">
                  <c:v>1.1399999999999999</c:v>
                </c:pt>
                <c:pt idx="46">
                  <c:v>1.1399999999999999</c:v>
                </c:pt>
                <c:pt idx="47">
                  <c:v>1.1399999999999999</c:v>
                </c:pt>
                <c:pt idx="48">
                  <c:v>1.1399999999999999</c:v>
                </c:pt>
                <c:pt idx="49">
                  <c:v>1.1399999999999999</c:v>
                </c:pt>
                <c:pt idx="50">
                  <c:v>1.1399999999999999</c:v>
                </c:pt>
              </c:numCache>
            </c:numRef>
          </c:yVal>
          <c:smooth val="1"/>
          <c:extLst>
            <c:ext xmlns:c16="http://schemas.microsoft.com/office/drawing/2014/chart" uri="{C3380CC4-5D6E-409C-BE32-E72D297353CC}">
              <c16:uniqueId val="{0000000B-0895-4429-BBE1-192C9454D838}"/>
            </c:ext>
          </c:extLst>
        </c:ser>
        <c:ser>
          <c:idx val="1"/>
          <c:order val="2"/>
          <c:tx>
            <c:v>URk = f(Ck2 ; iaHigh)</c:v>
          </c:tx>
          <c:spPr>
            <a:ln w="28575" cap="rnd">
              <a:solidFill>
                <a:schemeClr val="accent2"/>
              </a:solidFill>
              <a:round/>
            </a:ln>
            <a:effectLst/>
          </c:spPr>
          <c:marker>
            <c:symbol val="circle"/>
            <c:size val="5"/>
            <c:spPr>
              <a:solidFill>
                <a:schemeClr val="accent2"/>
              </a:solidFill>
              <a:ln w="9525">
                <a:solidFill>
                  <a:schemeClr val="accent2"/>
                </a:solidFill>
              </a:ln>
              <a:effectLst/>
            </c:spPr>
          </c:marker>
          <c:xVal>
            <c:numRef>
              <c:f>Calculs!$G$5:$G$55</c:f>
              <c:numCache>
                <c:formatCode>0.0000</c:formatCode>
                <c:ptCount val="51"/>
                <c:pt idx="0">
                  <c:v>1E-4</c:v>
                </c:pt>
                <c:pt idx="1">
                  <c:v>1.5000000000000001E-4</c:v>
                </c:pt>
                <c:pt idx="2">
                  <c:v>2.2500000000000002E-4</c:v>
                </c:pt>
                <c:pt idx="3">
                  <c:v>3.3750000000000002E-4</c:v>
                </c:pt>
                <c:pt idx="4">
                  <c:v>5.0624999999999997E-4</c:v>
                </c:pt>
                <c:pt idx="5">
                  <c:v>7.5937499999999996E-4</c:v>
                </c:pt>
                <c:pt idx="6">
                  <c:v>1.1390624999999999E-3</c:v>
                </c:pt>
                <c:pt idx="7">
                  <c:v>1.7085937499999998E-3</c:v>
                </c:pt>
                <c:pt idx="8">
                  <c:v>2.5628906249999996E-3</c:v>
                </c:pt>
                <c:pt idx="9">
                  <c:v>3.8443359374999994E-3</c:v>
                </c:pt>
                <c:pt idx="10">
                  <c:v>5.7665039062499996E-3</c:v>
                </c:pt>
                <c:pt idx="11">
                  <c:v>8.6497558593750003E-3</c:v>
                </c:pt>
                <c:pt idx="12">
                  <c:v>1.29746337890625E-2</c:v>
                </c:pt>
                <c:pt idx="13">
                  <c:v>1.946195068359375E-2</c:v>
                </c:pt>
                <c:pt idx="14">
                  <c:v>2.9192926025390625E-2</c:v>
                </c:pt>
                <c:pt idx="15">
                  <c:v>4.3789389038085935E-2</c:v>
                </c:pt>
                <c:pt idx="16">
                  <c:v>6.5684083557128903E-2</c:v>
                </c:pt>
                <c:pt idx="17">
                  <c:v>9.8526125335693354E-2</c:v>
                </c:pt>
                <c:pt idx="18">
                  <c:v>0.14778918800354002</c:v>
                </c:pt>
                <c:pt idx="19">
                  <c:v>0.22168378200531003</c:v>
                </c:pt>
                <c:pt idx="20">
                  <c:v>0.33252567300796504</c:v>
                </c:pt>
                <c:pt idx="21">
                  <c:v>0.49878850951194753</c:v>
                </c:pt>
                <c:pt idx="22">
                  <c:v>0.7481827642679213</c:v>
                </c:pt>
                <c:pt idx="23">
                  <c:v>1.1222741464018819</c:v>
                </c:pt>
                <c:pt idx="24">
                  <c:v>1.683411219602823</c:v>
                </c:pt>
                <c:pt idx="25">
                  <c:v>2.5251168294042348</c:v>
                </c:pt>
                <c:pt idx="26">
                  <c:v>3.7876752441063521</c:v>
                </c:pt>
                <c:pt idx="27">
                  <c:v>5.6815128661595278</c:v>
                </c:pt>
                <c:pt idx="28">
                  <c:v>8.5222692992392908</c:v>
                </c:pt>
                <c:pt idx="29">
                  <c:v>12.783403948858936</c:v>
                </c:pt>
                <c:pt idx="30">
                  <c:v>19.175105923288406</c:v>
                </c:pt>
                <c:pt idx="31">
                  <c:v>28.762658884932609</c:v>
                </c:pt>
                <c:pt idx="32">
                  <c:v>43.143988327398915</c:v>
                </c:pt>
                <c:pt idx="33">
                  <c:v>64.715982491098373</c:v>
                </c:pt>
                <c:pt idx="34">
                  <c:v>97.073973736647559</c:v>
                </c:pt>
                <c:pt idx="35">
                  <c:v>145.61096060497135</c:v>
                </c:pt>
                <c:pt idx="36">
                  <c:v>218.41644090745703</c:v>
                </c:pt>
                <c:pt idx="37">
                  <c:v>327.62466136118553</c:v>
                </c:pt>
                <c:pt idx="38">
                  <c:v>491.4369920417783</c:v>
                </c:pt>
                <c:pt idx="39">
                  <c:v>737.15548806266747</c:v>
                </c:pt>
                <c:pt idx="40">
                  <c:v>1105.7332320940013</c:v>
                </c:pt>
                <c:pt idx="41">
                  <c:v>1658.599848141002</c:v>
                </c:pt>
                <c:pt idx="42">
                  <c:v>2487.8997722115027</c:v>
                </c:pt>
                <c:pt idx="43">
                  <c:v>3731.8496583172541</c:v>
                </c:pt>
                <c:pt idx="44">
                  <c:v>5597.774487475881</c:v>
                </c:pt>
                <c:pt idx="45">
                  <c:v>8396.6617312138223</c:v>
                </c:pt>
                <c:pt idx="46">
                  <c:v>12594.992596820734</c:v>
                </c:pt>
                <c:pt idx="47">
                  <c:v>18892.488895231101</c:v>
                </c:pt>
                <c:pt idx="48">
                  <c:v>28338.733342846652</c:v>
                </c:pt>
                <c:pt idx="49">
                  <c:v>42508.100014269978</c:v>
                </c:pt>
                <c:pt idx="50">
                  <c:v>63762.150021404967</c:v>
                </c:pt>
              </c:numCache>
            </c:numRef>
          </c:xVal>
          <c:yVal>
            <c:numRef>
              <c:f>Calculs!$R$5:$R$55</c:f>
              <c:numCache>
                <c:formatCode>0.0000</c:formatCode>
                <c:ptCount val="51"/>
                <c:pt idx="0">
                  <c:v>2.039999999875088</c:v>
                </c:pt>
                <c:pt idx="1">
                  <c:v>2.0399999997189475</c:v>
                </c:pt>
                <c:pt idx="2">
                  <c:v>2.0399999993676321</c:v>
                </c:pt>
                <c:pt idx="3">
                  <c:v>2.0399999985771724</c:v>
                </c:pt>
                <c:pt idx="4">
                  <c:v>2.0399999967986373</c:v>
                </c:pt>
                <c:pt idx="5">
                  <c:v>2.0399999927969343</c:v>
                </c:pt>
                <c:pt idx="6">
                  <c:v>2.0399999837931029</c:v>
                </c:pt>
                <c:pt idx="7">
                  <c:v>2.0399999635344841</c:v>
                </c:pt>
                <c:pt idx="8">
                  <c:v>2.0399999179526014</c:v>
                </c:pt>
                <c:pt idx="9">
                  <c:v>2.0399998153934158</c:v>
                </c:pt>
                <c:pt idx="10">
                  <c:v>2.0399995846355057</c:v>
                </c:pt>
                <c:pt idx="11">
                  <c:v>2.039999065431505</c:v>
                </c:pt>
                <c:pt idx="12">
                  <c:v>2.0399978972290742</c:v>
                </c:pt>
                <c:pt idx="13">
                  <c:v>2.0399952688068699</c:v>
                </c:pt>
                <c:pt idx="14">
                  <c:v>2.0399893550253032</c:v>
                </c:pt>
                <c:pt idx="15">
                  <c:v>2.0399760498692046</c:v>
                </c:pt>
                <c:pt idx="16">
                  <c:v>2.0399461175826006</c:v>
                </c:pt>
                <c:pt idx="17">
                  <c:v>2.0398787917715544</c:v>
                </c:pt>
                <c:pt idx="18">
                  <c:v>2.0397274191286034</c:v>
                </c:pt>
                <c:pt idx="19">
                  <c:v>2.0393873885868525</c:v>
                </c:pt>
                <c:pt idx="20">
                  <c:v>2.0386251311543906</c:v>
                </c:pt>
                <c:pt idx="21">
                  <c:v>2.0369241364842345</c:v>
                </c:pt>
                <c:pt idx="22">
                  <c:v>2.0331665631502305</c:v>
                </c:pt>
                <c:pt idx="23">
                  <c:v>2.0250470694768161</c:v>
                </c:pt>
                <c:pt idx="24">
                  <c:v>2.0082967679006818</c:v>
                </c:pt>
                <c:pt idx="25">
                  <c:v>1.9767279308138117</c:v>
                </c:pt>
                <c:pt idx="26">
                  <c:v>1.9257398572469049</c:v>
                </c:pt>
                <c:pt idx="27">
                  <c:v>1.8593090039617399</c:v>
                </c:pt>
                <c:pt idx="28">
                  <c:v>1.7906029371069141</c:v>
                </c:pt>
                <c:pt idx="29">
                  <c:v>1.7317911535337109</c:v>
                </c:pt>
                <c:pt idx="30">
                  <c:v>1.6872474124939025</c:v>
                </c:pt>
                <c:pt idx="31">
                  <c:v>1.6556893736541891</c:v>
                </c:pt>
                <c:pt idx="32">
                  <c:v>1.6340544591109187</c:v>
                </c:pt>
                <c:pt idx="33">
                  <c:v>1.6194481429749408</c:v>
                </c:pt>
                <c:pt idx="34">
                  <c:v>1.6096554907303928</c:v>
                </c:pt>
                <c:pt idx="35">
                  <c:v>1.6031106103826713</c:v>
                </c:pt>
                <c:pt idx="36">
                  <c:v>1.5987424685178657</c:v>
                </c:pt>
                <c:pt idx="37">
                  <c:v>1.5958289235007792</c:v>
                </c:pt>
                <c:pt idx="38">
                  <c:v>1.5938861301247871</c:v>
                </c:pt>
                <c:pt idx="39">
                  <c:v>1.5925908070883943</c:v>
                </c:pt>
                <c:pt idx="40">
                  <c:v>1.5917272206290862</c:v>
                </c:pt>
                <c:pt idx="41">
                  <c:v>1.59115148513163</c:v>
                </c:pt>
                <c:pt idx="42">
                  <c:v>1.5907676581506514</c:v>
                </c:pt>
                <c:pt idx="43">
                  <c:v>1.590511772514134</c:v>
                </c:pt>
                <c:pt idx="44">
                  <c:v>1.5903411817986672</c:v>
                </c:pt>
                <c:pt idx="45">
                  <c:v>1.5902274545687642</c:v>
                </c:pt>
                <c:pt idx="46">
                  <c:v>1.5901516363899373</c:v>
                </c:pt>
                <c:pt idx="47">
                  <c:v>1.5901010909298134</c:v>
                </c:pt>
                <c:pt idx="48">
                  <c:v>1.5900673939541536</c:v>
                </c:pt>
                <c:pt idx="49">
                  <c:v>1.590044929303049</c:v>
                </c:pt>
                <c:pt idx="50">
                  <c:v>1.5900299528687822</c:v>
                </c:pt>
              </c:numCache>
            </c:numRef>
          </c:yVal>
          <c:smooth val="1"/>
          <c:extLst>
            <c:ext xmlns:c16="http://schemas.microsoft.com/office/drawing/2014/chart" uri="{C3380CC4-5D6E-409C-BE32-E72D297353CC}">
              <c16:uniqueId val="{0000000E-0895-4429-BBE1-192C9454D838}"/>
            </c:ext>
          </c:extLst>
        </c:ser>
        <c:ser>
          <c:idx val="3"/>
          <c:order val="3"/>
          <c:tx>
            <c:v>URk = f(Ck2 ; iaLow)</c:v>
          </c:tx>
          <c:spPr>
            <a:ln w="28575" cap="rnd">
              <a:solidFill>
                <a:schemeClr val="accent4"/>
              </a:solidFill>
              <a:round/>
            </a:ln>
            <a:effectLst/>
          </c:spPr>
          <c:marker>
            <c:symbol val="circle"/>
            <c:size val="5"/>
            <c:spPr>
              <a:solidFill>
                <a:schemeClr val="accent4"/>
              </a:solidFill>
              <a:ln w="9525">
                <a:solidFill>
                  <a:schemeClr val="accent4"/>
                </a:solidFill>
              </a:ln>
              <a:effectLst/>
            </c:spPr>
          </c:marker>
          <c:xVal>
            <c:numRef>
              <c:f>Calculs!$G$5:$G$55</c:f>
              <c:numCache>
                <c:formatCode>0.0000</c:formatCode>
                <c:ptCount val="51"/>
                <c:pt idx="0">
                  <c:v>1E-4</c:v>
                </c:pt>
                <c:pt idx="1">
                  <c:v>1.5000000000000001E-4</c:v>
                </c:pt>
                <c:pt idx="2">
                  <c:v>2.2500000000000002E-4</c:v>
                </c:pt>
                <c:pt idx="3">
                  <c:v>3.3750000000000002E-4</c:v>
                </c:pt>
                <c:pt idx="4">
                  <c:v>5.0624999999999997E-4</c:v>
                </c:pt>
                <c:pt idx="5">
                  <c:v>7.5937499999999996E-4</c:v>
                </c:pt>
                <c:pt idx="6">
                  <c:v>1.1390624999999999E-3</c:v>
                </c:pt>
                <c:pt idx="7">
                  <c:v>1.7085937499999998E-3</c:v>
                </c:pt>
                <c:pt idx="8">
                  <c:v>2.5628906249999996E-3</c:v>
                </c:pt>
                <c:pt idx="9">
                  <c:v>3.8443359374999994E-3</c:v>
                </c:pt>
                <c:pt idx="10">
                  <c:v>5.7665039062499996E-3</c:v>
                </c:pt>
                <c:pt idx="11">
                  <c:v>8.6497558593750003E-3</c:v>
                </c:pt>
                <c:pt idx="12">
                  <c:v>1.29746337890625E-2</c:v>
                </c:pt>
                <c:pt idx="13">
                  <c:v>1.946195068359375E-2</c:v>
                </c:pt>
                <c:pt idx="14">
                  <c:v>2.9192926025390625E-2</c:v>
                </c:pt>
                <c:pt idx="15">
                  <c:v>4.3789389038085935E-2</c:v>
                </c:pt>
                <c:pt idx="16">
                  <c:v>6.5684083557128903E-2</c:v>
                </c:pt>
                <c:pt idx="17">
                  <c:v>9.8526125335693354E-2</c:v>
                </c:pt>
                <c:pt idx="18">
                  <c:v>0.14778918800354002</c:v>
                </c:pt>
                <c:pt idx="19">
                  <c:v>0.22168378200531003</c:v>
                </c:pt>
                <c:pt idx="20">
                  <c:v>0.33252567300796504</c:v>
                </c:pt>
                <c:pt idx="21">
                  <c:v>0.49878850951194753</c:v>
                </c:pt>
                <c:pt idx="22">
                  <c:v>0.7481827642679213</c:v>
                </c:pt>
                <c:pt idx="23">
                  <c:v>1.1222741464018819</c:v>
                </c:pt>
                <c:pt idx="24">
                  <c:v>1.683411219602823</c:v>
                </c:pt>
                <c:pt idx="25">
                  <c:v>2.5251168294042348</c:v>
                </c:pt>
                <c:pt idx="26">
                  <c:v>3.7876752441063521</c:v>
                </c:pt>
                <c:pt idx="27">
                  <c:v>5.6815128661595278</c:v>
                </c:pt>
                <c:pt idx="28">
                  <c:v>8.5222692992392908</c:v>
                </c:pt>
                <c:pt idx="29">
                  <c:v>12.783403948858936</c:v>
                </c:pt>
                <c:pt idx="30">
                  <c:v>19.175105923288406</c:v>
                </c:pt>
                <c:pt idx="31">
                  <c:v>28.762658884932609</c:v>
                </c:pt>
                <c:pt idx="32">
                  <c:v>43.143988327398915</c:v>
                </c:pt>
                <c:pt idx="33">
                  <c:v>64.715982491098373</c:v>
                </c:pt>
                <c:pt idx="34">
                  <c:v>97.073973736647559</c:v>
                </c:pt>
                <c:pt idx="35">
                  <c:v>145.61096060497135</c:v>
                </c:pt>
                <c:pt idx="36">
                  <c:v>218.41644090745703</c:v>
                </c:pt>
                <c:pt idx="37">
                  <c:v>327.62466136118553</c:v>
                </c:pt>
                <c:pt idx="38">
                  <c:v>491.4369920417783</c:v>
                </c:pt>
                <c:pt idx="39">
                  <c:v>737.15548806266747</c:v>
                </c:pt>
                <c:pt idx="40">
                  <c:v>1105.7332320940013</c:v>
                </c:pt>
                <c:pt idx="41">
                  <c:v>1658.599848141002</c:v>
                </c:pt>
                <c:pt idx="42">
                  <c:v>2487.8997722115027</c:v>
                </c:pt>
                <c:pt idx="43">
                  <c:v>3731.8496583172541</c:v>
                </c:pt>
                <c:pt idx="44">
                  <c:v>5597.774487475881</c:v>
                </c:pt>
                <c:pt idx="45">
                  <c:v>8396.6617312138223</c:v>
                </c:pt>
                <c:pt idx="46">
                  <c:v>12594.992596820734</c:v>
                </c:pt>
                <c:pt idx="47">
                  <c:v>18892.488895231101</c:v>
                </c:pt>
                <c:pt idx="48">
                  <c:v>28338.733342846652</c:v>
                </c:pt>
                <c:pt idx="49">
                  <c:v>42508.100014269978</c:v>
                </c:pt>
                <c:pt idx="50">
                  <c:v>63762.150021404967</c:v>
                </c:pt>
              </c:numCache>
            </c:numRef>
          </c:xVal>
          <c:yVal>
            <c:numRef>
              <c:f>Calculs!$S$5:$S$55</c:f>
              <c:numCache>
                <c:formatCode>0.0000</c:formatCode>
                <c:ptCount val="51"/>
                <c:pt idx="0">
                  <c:v>1.1400000001249122</c:v>
                </c:pt>
                <c:pt idx="1">
                  <c:v>1.1400000002810524</c:v>
                </c:pt>
                <c:pt idx="2">
                  <c:v>1.1400000006323678</c:v>
                </c:pt>
                <c:pt idx="3">
                  <c:v>1.1400000014228278</c:v>
                </c:pt>
                <c:pt idx="4">
                  <c:v>1.1400000032013624</c:v>
                </c:pt>
                <c:pt idx="5">
                  <c:v>1.1400000072030656</c:v>
                </c:pt>
                <c:pt idx="6">
                  <c:v>1.1400000162068971</c:v>
                </c:pt>
                <c:pt idx="7">
                  <c:v>1.1400000364655161</c:v>
                </c:pt>
                <c:pt idx="8">
                  <c:v>1.1400000820473988</c:v>
                </c:pt>
                <c:pt idx="9">
                  <c:v>1.1400001846065839</c:v>
                </c:pt>
                <c:pt idx="10">
                  <c:v>1.1400004153644945</c:v>
                </c:pt>
                <c:pt idx="11">
                  <c:v>1.1400009345684949</c:v>
                </c:pt>
                <c:pt idx="12">
                  <c:v>1.1400021027709257</c:v>
                </c:pt>
                <c:pt idx="13">
                  <c:v>1.1400047311931303</c:v>
                </c:pt>
                <c:pt idx="14">
                  <c:v>1.1400106449746967</c:v>
                </c:pt>
                <c:pt idx="15">
                  <c:v>1.1400239501307956</c:v>
                </c:pt>
                <c:pt idx="16">
                  <c:v>1.1400538824173996</c:v>
                </c:pt>
                <c:pt idx="17">
                  <c:v>1.1401212082284458</c:v>
                </c:pt>
                <c:pt idx="18">
                  <c:v>1.1402725808713965</c:v>
                </c:pt>
                <c:pt idx="19">
                  <c:v>1.1406126114131476</c:v>
                </c:pt>
                <c:pt idx="20">
                  <c:v>1.1413748688456093</c:v>
                </c:pt>
                <c:pt idx="21">
                  <c:v>1.1430758635157654</c:v>
                </c:pt>
                <c:pt idx="22">
                  <c:v>1.1468334368497695</c:v>
                </c:pt>
                <c:pt idx="23">
                  <c:v>1.1549529305231838</c:v>
                </c:pt>
                <c:pt idx="24">
                  <c:v>1.1717032320993181</c:v>
                </c:pt>
                <c:pt idx="25">
                  <c:v>1.2032720691861882</c:v>
                </c:pt>
                <c:pt idx="26">
                  <c:v>1.2542601427530951</c:v>
                </c:pt>
                <c:pt idx="27">
                  <c:v>1.32069099603826</c:v>
                </c:pt>
                <c:pt idx="28">
                  <c:v>1.3893970628930858</c:v>
                </c:pt>
                <c:pt idx="29">
                  <c:v>1.448208846466289</c:v>
                </c:pt>
                <c:pt idx="30">
                  <c:v>1.4927525875060974</c:v>
                </c:pt>
                <c:pt idx="31">
                  <c:v>1.5243106263458106</c:v>
                </c:pt>
                <c:pt idx="32">
                  <c:v>1.545945540889081</c:v>
                </c:pt>
                <c:pt idx="33">
                  <c:v>1.5605518570250589</c:v>
                </c:pt>
                <c:pt idx="34">
                  <c:v>1.5703445092696069</c:v>
                </c:pt>
                <c:pt idx="35">
                  <c:v>1.5768893896173284</c:v>
                </c:pt>
                <c:pt idx="36">
                  <c:v>1.581257531482134</c:v>
                </c:pt>
                <c:pt idx="37">
                  <c:v>1.5841710764992205</c:v>
                </c:pt>
                <c:pt idx="38">
                  <c:v>1.5861138698752126</c:v>
                </c:pt>
                <c:pt idx="39">
                  <c:v>1.5874091929116054</c:v>
                </c:pt>
                <c:pt idx="40">
                  <c:v>1.5882727793709135</c:v>
                </c:pt>
                <c:pt idx="41">
                  <c:v>1.5888485148683698</c:v>
                </c:pt>
                <c:pt idx="42">
                  <c:v>1.5892323418493484</c:v>
                </c:pt>
                <c:pt idx="43">
                  <c:v>1.5894882274858657</c:v>
                </c:pt>
                <c:pt idx="44">
                  <c:v>1.5896588182013325</c:v>
                </c:pt>
                <c:pt idx="45">
                  <c:v>1.5897725454312355</c:v>
                </c:pt>
                <c:pt idx="46">
                  <c:v>1.5898483636100624</c:v>
                </c:pt>
                <c:pt idx="47">
                  <c:v>1.5898989090701863</c:v>
                </c:pt>
                <c:pt idx="48">
                  <c:v>1.5899326060458461</c:v>
                </c:pt>
                <c:pt idx="49">
                  <c:v>1.5899550706969507</c:v>
                </c:pt>
                <c:pt idx="50">
                  <c:v>1.5899700471312175</c:v>
                </c:pt>
              </c:numCache>
            </c:numRef>
          </c:yVal>
          <c:smooth val="1"/>
          <c:extLst>
            <c:ext xmlns:c16="http://schemas.microsoft.com/office/drawing/2014/chart" uri="{C3380CC4-5D6E-409C-BE32-E72D297353CC}">
              <c16:uniqueId val="{00000010-0895-4429-BBE1-192C9454D838}"/>
            </c:ext>
          </c:extLst>
        </c:ser>
        <c:ser>
          <c:idx val="2"/>
          <c:order val="4"/>
          <c:tx>
            <c:v>URk = f(Ck3 ; iaHigh)</c:v>
          </c:tx>
          <c:spPr>
            <a:ln w="28575" cap="rnd">
              <a:solidFill>
                <a:schemeClr val="accent3"/>
              </a:solidFill>
              <a:round/>
            </a:ln>
            <a:effectLst/>
          </c:spPr>
          <c:marker>
            <c:symbol val="circle"/>
            <c:size val="5"/>
            <c:spPr>
              <a:solidFill>
                <a:schemeClr val="accent3"/>
              </a:solidFill>
              <a:ln w="9525">
                <a:solidFill>
                  <a:schemeClr val="accent3"/>
                </a:solidFill>
              </a:ln>
              <a:effectLst/>
            </c:spPr>
          </c:marker>
          <c:xVal>
            <c:numRef>
              <c:f>Calculs!$G$5:$G$55</c:f>
              <c:numCache>
                <c:formatCode>0.0000</c:formatCode>
                <c:ptCount val="51"/>
                <c:pt idx="0">
                  <c:v>1E-4</c:v>
                </c:pt>
                <c:pt idx="1">
                  <c:v>1.5000000000000001E-4</c:v>
                </c:pt>
                <c:pt idx="2">
                  <c:v>2.2500000000000002E-4</c:v>
                </c:pt>
                <c:pt idx="3">
                  <c:v>3.3750000000000002E-4</c:v>
                </c:pt>
                <c:pt idx="4">
                  <c:v>5.0624999999999997E-4</c:v>
                </c:pt>
                <c:pt idx="5">
                  <c:v>7.5937499999999996E-4</c:v>
                </c:pt>
                <c:pt idx="6">
                  <c:v>1.1390624999999999E-3</c:v>
                </c:pt>
                <c:pt idx="7">
                  <c:v>1.7085937499999998E-3</c:v>
                </c:pt>
                <c:pt idx="8">
                  <c:v>2.5628906249999996E-3</c:v>
                </c:pt>
                <c:pt idx="9">
                  <c:v>3.8443359374999994E-3</c:v>
                </c:pt>
                <c:pt idx="10">
                  <c:v>5.7665039062499996E-3</c:v>
                </c:pt>
                <c:pt idx="11">
                  <c:v>8.6497558593750003E-3</c:v>
                </c:pt>
                <c:pt idx="12">
                  <c:v>1.29746337890625E-2</c:v>
                </c:pt>
                <c:pt idx="13">
                  <c:v>1.946195068359375E-2</c:v>
                </c:pt>
                <c:pt idx="14">
                  <c:v>2.9192926025390625E-2</c:v>
                </c:pt>
                <c:pt idx="15">
                  <c:v>4.3789389038085935E-2</c:v>
                </c:pt>
                <c:pt idx="16">
                  <c:v>6.5684083557128903E-2</c:v>
                </c:pt>
                <c:pt idx="17">
                  <c:v>9.8526125335693354E-2</c:v>
                </c:pt>
                <c:pt idx="18">
                  <c:v>0.14778918800354002</c:v>
                </c:pt>
                <c:pt idx="19">
                  <c:v>0.22168378200531003</c:v>
                </c:pt>
                <c:pt idx="20">
                  <c:v>0.33252567300796504</c:v>
                </c:pt>
                <c:pt idx="21">
                  <c:v>0.49878850951194753</c:v>
                </c:pt>
                <c:pt idx="22">
                  <c:v>0.7481827642679213</c:v>
                </c:pt>
                <c:pt idx="23">
                  <c:v>1.1222741464018819</c:v>
                </c:pt>
                <c:pt idx="24">
                  <c:v>1.683411219602823</c:v>
                </c:pt>
                <c:pt idx="25">
                  <c:v>2.5251168294042348</c:v>
                </c:pt>
                <c:pt idx="26">
                  <c:v>3.7876752441063521</c:v>
                </c:pt>
                <c:pt idx="27">
                  <c:v>5.6815128661595278</c:v>
                </c:pt>
                <c:pt idx="28">
                  <c:v>8.5222692992392908</c:v>
                </c:pt>
                <c:pt idx="29">
                  <c:v>12.783403948858936</c:v>
                </c:pt>
                <c:pt idx="30">
                  <c:v>19.175105923288406</c:v>
                </c:pt>
                <c:pt idx="31">
                  <c:v>28.762658884932609</c:v>
                </c:pt>
                <c:pt idx="32">
                  <c:v>43.143988327398915</c:v>
                </c:pt>
                <c:pt idx="33">
                  <c:v>64.715982491098373</c:v>
                </c:pt>
                <c:pt idx="34">
                  <c:v>97.073973736647559</c:v>
                </c:pt>
                <c:pt idx="35">
                  <c:v>145.61096060497135</c:v>
                </c:pt>
                <c:pt idx="36">
                  <c:v>218.41644090745703</c:v>
                </c:pt>
                <c:pt idx="37">
                  <c:v>327.62466136118553</c:v>
                </c:pt>
                <c:pt idx="38">
                  <c:v>491.4369920417783</c:v>
                </c:pt>
                <c:pt idx="39">
                  <c:v>737.15548806266747</c:v>
                </c:pt>
                <c:pt idx="40">
                  <c:v>1105.7332320940013</c:v>
                </c:pt>
                <c:pt idx="41">
                  <c:v>1658.599848141002</c:v>
                </c:pt>
                <c:pt idx="42">
                  <c:v>2487.8997722115027</c:v>
                </c:pt>
                <c:pt idx="43">
                  <c:v>3731.8496583172541</c:v>
                </c:pt>
                <c:pt idx="44">
                  <c:v>5597.774487475881</c:v>
                </c:pt>
                <c:pt idx="45">
                  <c:v>8396.6617312138223</c:v>
                </c:pt>
                <c:pt idx="46">
                  <c:v>12594.992596820734</c:v>
                </c:pt>
                <c:pt idx="47">
                  <c:v>18892.488895231101</c:v>
                </c:pt>
                <c:pt idx="48">
                  <c:v>28338.733342846652</c:v>
                </c:pt>
                <c:pt idx="49">
                  <c:v>42508.100014269978</c:v>
                </c:pt>
                <c:pt idx="50">
                  <c:v>63762.150021404967</c:v>
                </c:pt>
              </c:numCache>
            </c:numRef>
          </c:xVal>
          <c:yVal>
            <c:numRef>
              <c:f>Calculs!$W$5:$W$55</c:f>
              <c:numCache>
                <c:formatCode>0.0000</c:formatCode>
                <c:ptCount val="51"/>
                <c:pt idx="0">
                  <c:v>2.0399987508833943</c:v>
                </c:pt>
                <c:pt idx="1">
                  <c:v>2.0399971895022642</c:v>
                </c:pt>
                <c:pt idx="2">
                  <c:v>2.0399936764541451</c:v>
                </c:pt>
                <c:pt idx="3">
                  <c:v>2.0399857723966943</c:v>
                </c:pt>
                <c:pt idx="4">
                  <c:v>2.0399679897901493</c:v>
                </c:pt>
                <c:pt idx="5">
                  <c:v>2.039927986632311</c:v>
                </c:pt>
                <c:pt idx="6">
                  <c:v>2.0398380185219533</c:v>
                </c:pt>
                <c:pt idx="7">
                  <c:v>2.0396357874418527</c:v>
                </c:pt>
                <c:pt idx="8">
                  <c:v>2.0391817629178473</c:v>
                </c:pt>
                <c:pt idx="9">
                  <c:v>2.0381652157846384</c:v>
                </c:pt>
                <c:pt idx="10">
                  <c:v>2.0359029880242483</c:v>
                </c:pt>
                <c:pt idx="11">
                  <c:v>2.0309357027523607</c:v>
                </c:pt>
                <c:pt idx="12">
                  <c:v>2.0203399165062508</c:v>
                </c:pt>
                <c:pt idx="13">
                  <c:v>1.9990438267221458</c:v>
                </c:pt>
                <c:pt idx="14">
                  <c:v>1.9607596404007441</c:v>
                </c:pt>
                <c:pt idx="15">
                  <c:v>1.9031852956498199</c:v>
                </c:pt>
                <c:pt idx="16">
                  <c:v>1.8342190614582359</c:v>
                </c:pt>
                <c:pt idx="17">
                  <c:v>1.7680282585971625</c:v>
                </c:pt>
                <c:pt idx="18">
                  <c:v>1.7142083855951902</c:v>
                </c:pt>
                <c:pt idx="19">
                  <c:v>1.6746156597313087</c:v>
                </c:pt>
                <c:pt idx="20">
                  <c:v>1.646972768013282</c:v>
                </c:pt>
                <c:pt idx="21">
                  <c:v>1.6281520986837685</c:v>
                </c:pt>
                <c:pt idx="22">
                  <c:v>1.6154856701898219</c:v>
                </c:pt>
                <c:pt idx="23">
                  <c:v>1.6070056050856076</c:v>
                </c:pt>
                <c:pt idx="24">
                  <c:v>1.6013415700931792</c:v>
                </c:pt>
                <c:pt idx="25">
                  <c:v>1.5975623812200064</c:v>
                </c:pt>
                <c:pt idx="26">
                  <c:v>1.5950419830360443</c:v>
                </c:pt>
                <c:pt idx="27">
                  <c:v>1.5933614392457445</c:v>
                </c:pt>
                <c:pt idx="28">
                  <c:v>1.5922409942321474</c:v>
                </c:pt>
                <c:pt idx="29">
                  <c:v>1.5914940064469578</c:v>
                </c:pt>
                <c:pt idx="30">
                  <c:v>1.590996007347556</c:v>
                </c:pt>
                <c:pt idx="31">
                  <c:v>1.590664005801957</c:v>
                </c:pt>
                <c:pt idx="32">
                  <c:v>1.590442670802368</c:v>
                </c:pt>
                <c:pt idx="33">
                  <c:v>1.5902951139475729</c:v>
                </c:pt>
                <c:pt idx="34">
                  <c:v>1.5901967426552197</c:v>
                </c:pt>
                <c:pt idx="35">
                  <c:v>1.5901311617771108</c:v>
                </c:pt>
                <c:pt idx="36">
                  <c:v>1.590087441186804</c:v>
                </c:pt>
                <c:pt idx="37">
                  <c:v>1.5900582941251473</c:v>
                </c:pt>
                <c:pt idx="38">
                  <c:v>1.5900388627502793</c:v>
                </c:pt>
                <c:pt idx="39">
                  <c:v>1.5900259085002397</c:v>
                </c:pt>
                <c:pt idx="40">
                  <c:v>1.5900172723335091</c:v>
                </c:pt>
                <c:pt idx="41">
                  <c:v>1.5900115148890108</c:v>
                </c:pt>
                <c:pt idx="42">
                  <c:v>1.5900076765926752</c:v>
                </c:pt>
                <c:pt idx="43">
                  <c:v>1.5900051177284504</c:v>
                </c:pt>
                <c:pt idx="44">
                  <c:v>1.590003411818967</c:v>
                </c:pt>
                <c:pt idx="45">
                  <c:v>1.5900022745459781</c:v>
                </c:pt>
                <c:pt idx="46">
                  <c:v>1.5900015163639853</c:v>
                </c:pt>
                <c:pt idx="47">
                  <c:v>1.5900010109093234</c:v>
                </c:pt>
                <c:pt idx="48">
                  <c:v>1.5900006739395489</c:v>
                </c:pt>
                <c:pt idx="49">
                  <c:v>1.5900004492930326</c:v>
                </c:pt>
                <c:pt idx="50">
                  <c:v>1.5900002995286884</c:v>
                </c:pt>
              </c:numCache>
            </c:numRef>
          </c:yVal>
          <c:smooth val="1"/>
          <c:extLst>
            <c:ext xmlns:c16="http://schemas.microsoft.com/office/drawing/2014/chart" uri="{C3380CC4-5D6E-409C-BE32-E72D297353CC}">
              <c16:uniqueId val="{0000000F-0895-4429-BBE1-192C9454D838}"/>
            </c:ext>
          </c:extLst>
        </c:ser>
        <c:ser>
          <c:idx val="4"/>
          <c:order val="5"/>
          <c:tx>
            <c:v>URk = f(Ck3 ; iaLow)</c:v>
          </c:tx>
          <c:spPr>
            <a:ln w="28575" cap="rnd">
              <a:solidFill>
                <a:schemeClr val="accent5"/>
              </a:solidFill>
              <a:round/>
            </a:ln>
            <a:effectLst/>
          </c:spPr>
          <c:marker>
            <c:symbol val="circle"/>
            <c:size val="5"/>
            <c:spPr>
              <a:solidFill>
                <a:schemeClr val="accent5"/>
              </a:solidFill>
              <a:ln w="9525">
                <a:solidFill>
                  <a:schemeClr val="accent5"/>
                </a:solidFill>
              </a:ln>
              <a:effectLst/>
            </c:spPr>
          </c:marker>
          <c:xVal>
            <c:numRef>
              <c:f>Calculs!$G$5:$G$55</c:f>
              <c:numCache>
                <c:formatCode>0.0000</c:formatCode>
                <c:ptCount val="51"/>
                <c:pt idx="0">
                  <c:v>1E-4</c:v>
                </c:pt>
                <c:pt idx="1">
                  <c:v>1.5000000000000001E-4</c:v>
                </c:pt>
                <c:pt idx="2">
                  <c:v>2.2500000000000002E-4</c:v>
                </c:pt>
                <c:pt idx="3">
                  <c:v>3.3750000000000002E-4</c:v>
                </c:pt>
                <c:pt idx="4">
                  <c:v>5.0624999999999997E-4</c:v>
                </c:pt>
                <c:pt idx="5">
                  <c:v>7.5937499999999996E-4</c:v>
                </c:pt>
                <c:pt idx="6">
                  <c:v>1.1390624999999999E-3</c:v>
                </c:pt>
                <c:pt idx="7">
                  <c:v>1.7085937499999998E-3</c:v>
                </c:pt>
                <c:pt idx="8">
                  <c:v>2.5628906249999996E-3</c:v>
                </c:pt>
                <c:pt idx="9">
                  <c:v>3.8443359374999994E-3</c:v>
                </c:pt>
                <c:pt idx="10">
                  <c:v>5.7665039062499996E-3</c:v>
                </c:pt>
                <c:pt idx="11">
                  <c:v>8.6497558593750003E-3</c:v>
                </c:pt>
                <c:pt idx="12">
                  <c:v>1.29746337890625E-2</c:v>
                </c:pt>
                <c:pt idx="13">
                  <c:v>1.946195068359375E-2</c:v>
                </c:pt>
                <c:pt idx="14">
                  <c:v>2.9192926025390625E-2</c:v>
                </c:pt>
                <c:pt idx="15">
                  <c:v>4.3789389038085935E-2</c:v>
                </c:pt>
                <c:pt idx="16">
                  <c:v>6.5684083557128903E-2</c:v>
                </c:pt>
                <c:pt idx="17">
                  <c:v>9.8526125335693354E-2</c:v>
                </c:pt>
                <c:pt idx="18">
                  <c:v>0.14778918800354002</c:v>
                </c:pt>
                <c:pt idx="19">
                  <c:v>0.22168378200531003</c:v>
                </c:pt>
                <c:pt idx="20">
                  <c:v>0.33252567300796504</c:v>
                </c:pt>
                <c:pt idx="21">
                  <c:v>0.49878850951194753</c:v>
                </c:pt>
                <c:pt idx="22">
                  <c:v>0.7481827642679213</c:v>
                </c:pt>
                <c:pt idx="23">
                  <c:v>1.1222741464018819</c:v>
                </c:pt>
                <c:pt idx="24">
                  <c:v>1.683411219602823</c:v>
                </c:pt>
                <c:pt idx="25">
                  <c:v>2.5251168294042348</c:v>
                </c:pt>
                <c:pt idx="26">
                  <c:v>3.7876752441063521</c:v>
                </c:pt>
                <c:pt idx="27">
                  <c:v>5.6815128661595278</c:v>
                </c:pt>
                <c:pt idx="28">
                  <c:v>8.5222692992392908</c:v>
                </c:pt>
                <c:pt idx="29">
                  <c:v>12.783403948858936</c:v>
                </c:pt>
                <c:pt idx="30">
                  <c:v>19.175105923288406</c:v>
                </c:pt>
                <c:pt idx="31">
                  <c:v>28.762658884932609</c:v>
                </c:pt>
                <c:pt idx="32">
                  <c:v>43.143988327398915</c:v>
                </c:pt>
                <c:pt idx="33">
                  <c:v>64.715982491098373</c:v>
                </c:pt>
                <c:pt idx="34">
                  <c:v>97.073973736647559</c:v>
                </c:pt>
                <c:pt idx="35">
                  <c:v>145.61096060497135</c:v>
                </c:pt>
                <c:pt idx="36">
                  <c:v>218.41644090745703</c:v>
                </c:pt>
                <c:pt idx="37">
                  <c:v>327.62466136118553</c:v>
                </c:pt>
                <c:pt idx="38">
                  <c:v>491.4369920417783</c:v>
                </c:pt>
                <c:pt idx="39">
                  <c:v>737.15548806266747</c:v>
                </c:pt>
                <c:pt idx="40">
                  <c:v>1105.7332320940013</c:v>
                </c:pt>
                <c:pt idx="41">
                  <c:v>1658.599848141002</c:v>
                </c:pt>
                <c:pt idx="42">
                  <c:v>2487.8997722115027</c:v>
                </c:pt>
                <c:pt idx="43">
                  <c:v>3731.8496583172541</c:v>
                </c:pt>
                <c:pt idx="44">
                  <c:v>5597.774487475881</c:v>
                </c:pt>
                <c:pt idx="45">
                  <c:v>8396.6617312138223</c:v>
                </c:pt>
                <c:pt idx="46">
                  <c:v>12594.992596820734</c:v>
                </c:pt>
                <c:pt idx="47">
                  <c:v>18892.488895231101</c:v>
                </c:pt>
                <c:pt idx="48">
                  <c:v>28338.733342846652</c:v>
                </c:pt>
                <c:pt idx="49">
                  <c:v>42508.100014269978</c:v>
                </c:pt>
                <c:pt idx="50">
                  <c:v>63762.150021404967</c:v>
                </c:pt>
              </c:numCache>
            </c:numRef>
          </c:xVal>
          <c:yVal>
            <c:numRef>
              <c:f>Calculs!$X$5:$X$55</c:f>
              <c:numCache>
                <c:formatCode>0.0000</c:formatCode>
                <c:ptCount val="51"/>
                <c:pt idx="0">
                  <c:v>1.1400012491166058</c:v>
                </c:pt>
                <c:pt idx="1">
                  <c:v>1.140002810497736</c:v>
                </c:pt>
                <c:pt idx="2">
                  <c:v>1.1400063235458548</c:v>
                </c:pt>
                <c:pt idx="3">
                  <c:v>1.1400142276033056</c:v>
                </c:pt>
                <c:pt idx="4">
                  <c:v>1.1400320102098509</c:v>
                </c:pt>
                <c:pt idx="5">
                  <c:v>1.1400720133676889</c:v>
                </c:pt>
                <c:pt idx="6">
                  <c:v>1.1401619814780468</c:v>
                </c:pt>
                <c:pt idx="7">
                  <c:v>1.140364212558147</c:v>
                </c:pt>
                <c:pt idx="8">
                  <c:v>1.1408182370821527</c:v>
                </c:pt>
                <c:pt idx="9">
                  <c:v>1.1418347842153618</c:v>
                </c:pt>
                <c:pt idx="10">
                  <c:v>1.1440970119757519</c:v>
                </c:pt>
                <c:pt idx="11">
                  <c:v>1.1490642972476393</c:v>
                </c:pt>
                <c:pt idx="12">
                  <c:v>1.1596600834937492</c:v>
                </c:pt>
                <c:pt idx="13">
                  <c:v>1.1809561732778542</c:v>
                </c:pt>
                <c:pt idx="14">
                  <c:v>1.2192403595992558</c:v>
                </c:pt>
                <c:pt idx="15">
                  <c:v>1.2768147043501799</c:v>
                </c:pt>
                <c:pt idx="16">
                  <c:v>1.3457809385417641</c:v>
                </c:pt>
                <c:pt idx="17">
                  <c:v>1.4119717414028374</c:v>
                </c:pt>
                <c:pt idx="18">
                  <c:v>1.4657916144048098</c:v>
                </c:pt>
                <c:pt idx="19">
                  <c:v>1.5053843402686911</c:v>
                </c:pt>
                <c:pt idx="20">
                  <c:v>1.533027231986718</c:v>
                </c:pt>
                <c:pt idx="21">
                  <c:v>1.5518479013162312</c:v>
                </c:pt>
                <c:pt idx="22">
                  <c:v>1.5645143298101778</c:v>
                </c:pt>
                <c:pt idx="23">
                  <c:v>1.5729943949143921</c:v>
                </c:pt>
                <c:pt idx="24">
                  <c:v>1.5786584299068205</c:v>
                </c:pt>
                <c:pt idx="25">
                  <c:v>1.5824376187799933</c:v>
                </c:pt>
                <c:pt idx="26">
                  <c:v>1.5849580169639554</c:v>
                </c:pt>
                <c:pt idx="27">
                  <c:v>1.5866385607542552</c:v>
                </c:pt>
                <c:pt idx="28">
                  <c:v>1.5877590057678523</c:v>
                </c:pt>
                <c:pt idx="29">
                  <c:v>1.5885059935530419</c:v>
                </c:pt>
                <c:pt idx="30">
                  <c:v>1.5890039926524437</c:v>
                </c:pt>
                <c:pt idx="31">
                  <c:v>1.5893359941980427</c:v>
                </c:pt>
                <c:pt idx="32">
                  <c:v>1.5895573291976317</c:v>
                </c:pt>
                <c:pt idx="33">
                  <c:v>1.5897048860524268</c:v>
                </c:pt>
                <c:pt idx="34">
                  <c:v>1.58980325734478</c:v>
                </c:pt>
                <c:pt idx="35">
                  <c:v>1.5898688382228889</c:v>
                </c:pt>
                <c:pt idx="36">
                  <c:v>1.5899125588131957</c:v>
                </c:pt>
                <c:pt idx="37">
                  <c:v>1.5899417058748524</c:v>
                </c:pt>
                <c:pt idx="38">
                  <c:v>1.5899611372497204</c:v>
                </c:pt>
                <c:pt idx="39">
                  <c:v>1.58997409149976</c:v>
                </c:pt>
                <c:pt idx="40">
                  <c:v>1.5899827276664906</c:v>
                </c:pt>
                <c:pt idx="41">
                  <c:v>1.5899884851109889</c:v>
                </c:pt>
                <c:pt idx="42">
                  <c:v>1.5899923234073245</c:v>
                </c:pt>
                <c:pt idx="43">
                  <c:v>1.5899948822715493</c:v>
                </c:pt>
                <c:pt idx="44">
                  <c:v>1.5899965881810327</c:v>
                </c:pt>
                <c:pt idx="45">
                  <c:v>1.5899977254540216</c:v>
                </c:pt>
                <c:pt idx="46">
                  <c:v>1.5899984836360144</c:v>
                </c:pt>
                <c:pt idx="47">
                  <c:v>1.5899989890906763</c:v>
                </c:pt>
                <c:pt idx="48">
                  <c:v>1.5899993260604508</c:v>
                </c:pt>
                <c:pt idx="49">
                  <c:v>1.5899995507069671</c:v>
                </c:pt>
                <c:pt idx="50">
                  <c:v>1.5899997004713113</c:v>
                </c:pt>
              </c:numCache>
            </c:numRef>
          </c:yVal>
          <c:smooth val="1"/>
          <c:extLst>
            <c:ext xmlns:c16="http://schemas.microsoft.com/office/drawing/2014/chart" uri="{C3380CC4-5D6E-409C-BE32-E72D297353CC}">
              <c16:uniqueId val="{00000011-0895-4429-BBE1-192C9454D838}"/>
            </c:ext>
          </c:extLst>
        </c:ser>
        <c:ser>
          <c:idx val="5"/>
          <c:order val="6"/>
          <c:tx>
            <c:v>-UBias</c:v>
          </c:tx>
          <c:spPr>
            <a:ln w="28575" cap="rnd">
              <a:solidFill>
                <a:schemeClr val="tx1"/>
              </a:solidFill>
              <a:prstDash val="lgDashDotDot"/>
              <a:round/>
            </a:ln>
            <a:effectLst/>
          </c:spPr>
          <c:marker>
            <c:symbol val="none"/>
          </c:marker>
          <c:xVal>
            <c:numRef>
              <c:f>Calculs!$G$5:$G$55</c:f>
              <c:numCache>
                <c:formatCode>0.0000</c:formatCode>
                <c:ptCount val="51"/>
                <c:pt idx="0">
                  <c:v>1E-4</c:v>
                </c:pt>
                <c:pt idx="1">
                  <c:v>1.5000000000000001E-4</c:v>
                </c:pt>
                <c:pt idx="2">
                  <c:v>2.2500000000000002E-4</c:v>
                </c:pt>
                <c:pt idx="3">
                  <c:v>3.3750000000000002E-4</c:v>
                </c:pt>
                <c:pt idx="4">
                  <c:v>5.0624999999999997E-4</c:v>
                </c:pt>
                <c:pt idx="5">
                  <c:v>7.5937499999999996E-4</c:v>
                </c:pt>
                <c:pt idx="6">
                  <c:v>1.1390624999999999E-3</c:v>
                </c:pt>
                <c:pt idx="7">
                  <c:v>1.7085937499999998E-3</c:v>
                </c:pt>
                <c:pt idx="8">
                  <c:v>2.5628906249999996E-3</c:v>
                </c:pt>
                <c:pt idx="9">
                  <c:v>3.8443359374999994E-3</c:v>
                </c:pt>
                <c:pt idx="10">
                  <c:v>5.7665039062499996E-3</c:v>
                </c:pt>
                <c:pt idx="11">
                  <c:v>8.6497558593750003E-3</c:v>
                </c:pt>
                <c:pt idx="12">
                  <c:v>1.29746337890625E-2</c:v>
                </c:pt>
                <c:pt idx="13">
                  <c:v>1.946195068359375E-2</c:v>
                </c:pt>
                <c:pt idx="14">
                  <c:v>2.9192926025390625E-2</c:v>
                </c:pt>
                <c:pt idx="15">
                  <c:v>4.3789389038085935E-2</c:v>
                </c:pt>
                <c:pt idx="16">
                  <c:v>6.5684083557128903E-2</c:v>
                </c:pt>
                <c:pt idx="17">
                  <c:v>9.8526125335693354E-2</c:v>
                </c:pt>
                <c:pt idx="18">
                  <c:v>0.14778918800354002</c:v>
                </c:pt>
                <c:pt idx="19">
                  <c:v>0.22168378200531003</c:v>
                </c:pt>
                <c:pt idx="20">
                  <c:v>0.33252567300796504</c:v>
                </c:pt>
                <c:pt idx="21">
                  <c:v>0.49878850951194753</c:v>
                </c:pt>
                <c:pt idx="22">
                  <c:v>0.7481827642679213</c:v>
                </c:pt>
                <c:pt idx="23">
                  <c:v>1.1222741464018819</c:v>
                </c:pt>
                <c:pt idx="24">
                  <c:v>1.683411219602823</c:v>
                </c:pt>
                <c:pt idx="25">
                  <c:v>2.5251168294042348</c:v>
                </c:pt>
                <c:pt idx="26">
                  <c:v>3.7876752441063521</c:v>
                </c:pt>
                <c:pt idx="27">
                  <c:v>5.6815128661595278</c:v>
                </c:pt>
                <c:pt idx="28">
                  <c:v>8.5222692992392908</c:v>
                </c:pt>
                <c:pt idx="29">
                  <c:v>12.783403948858936</c:v>
                </c:pt>
                <c:pt idx="30">
                  <c:v>19.175105923288406</c:v>
                </c:pt>
                <c:pt idx="31">
                  <c:v>28.762658884932609</c:v>
                </c:pt>
                <c:pt idx="32">
                  <c:v>43.143988327398915</c:v>
                </c:pt>
                <c:pt idx="33">
                  <c:v>64.715982491098373</c:v>
                </c:pt>
                <c:pt idx="34">
                  <c:v>97.073973736647559</c:v>
                </c:pt>
                <c:pt idx="35">
                  <c:v>145.61096060497135</c:v>
                </c:pt>
                <c:pt idx="36">
                  <c:v>218.41644090745703</c:v>
                </c:pt>
                <c:pt idx="37">
                  <c:v>327.62466136118553</c:v>
                </c:pt>
                <c:pt idx="38">
                  <c:v>491.4369920417783</c:v>
                </c:pt>
                <c:pt idx="39">
                  <c:v>737.15548806266747</c:v>
                </c:pt>
                <c:pt idx="40">
                  <c:v>1105.7332320940013</c:v>
                </c:pt>
                <c:pt idx="41">
                  <c:v>1658.599848141002</c:v>
                </c:pt>
                <c:pt idx="42">
                  <c:v>2487.8997722115027</c:v>
                </c:pt>
                <c:pt idx="43">
                  <c:v>3731.8496583172541</c:v>
                </c:pt>
                <c:pt idx="44">
                  <c:v>5597.774487475881</c:v>
                </c:pt>
                <c:pt idx="45">
                  <c:v>8396.6617312138223</c:v>
                </c:pt>
                <c:pt idx="46">
                  <c:v>12594.992596820734</c:v>
                </c:pt>
                <c:pt idx="47">
                  <c:v>18892.488895231101</c:v>
                </c:pt>
                <c:pt idx="48">
                  <c:v>28338.733342846652</c:v>
                </c:pt>
                <c:pt idx="49">
                  <c:v>42508.100014269978</c:v>
                </c:pt>
                <c:pt idx="50">
                  <c:v>63762.150021404967</c:v>
                </c:pt>
              </c:numCache>
            </c:numRef>
          </c:xVal>
          <c:yVal>
            <c:numRef>
              <c:f>Calculs!$I$5:$I$55</c:f>
              <c:numCache>
                <c:formatCode>0.0000</c:formatCode>
                <c:ptCount val="51"/>
                <c:pt idx="0">
                  <c:v>1.5899999999999999</c:v>
                </c:pt>
                <c:pt idx="1">
                  <c:v>1.5899999999999999</c:v>
                </c:pt>
                <c:pt idx="2">
                  <c:v>1.5899999999999999</c:v>
                </c:pt>
                <c:pt idx="3">
                  <c:v>1.5899999999999999</c:v>
                </c:pt>
                <c:pt idx="4">
                  <c:v>1.5899999999999999</c:v>
                </c:pt>
                <c:pt idx="5">
                  <c:v>1.5899999999999999</c:v>
                </c:pt>
                <c:pt idx="6">
                  <c:v>1.5899999999999999</c:v>
                </c:pt>
                <c:pt idx="7">
                  <c:v>1.5899999999999999</c:v>
                </c:pt>
                <c:pt idx="8">
                  <c:v>1.5899999999999999</c:v>
                </c:pt>
                <c:pt idx="9">
                  <c:v>1.5899999999999999</c:v>
                </c:pt>
                <c:pt idx="10">
                  <c:v>1.5899999999999999</c:v>
                </c:pt>
                <c:pt idx="11">
                  <c:v>1.5899999999999999</c:v>
                </c:pt>
                <c:pt idx="12">
                  <c:v>1.5899999999999999</c:v>
                </c:pt>
                <c:pt idx="13">
                  <c:v>1.5899999999999999</c:v>
                </c:pt>
                <c:pt idx="14">
                  <c:v>1.5899999999999999</c:v>
                </c:pt>
                <c:pt idx="15">
                  <c:v>1.5899999999999999</c:v>
                </c:pt>
                <c:pt idx="16">
                  <c:v>1.5899999999999999</c:v>
                </c:pt>
                <c:pt idx="17">
                  <c:v>1.5899999999999999</c:v>
                </c:pt>
                <c:pt idx="18">
                  <c:v>1.5899999999999999</c:v>
                </c:pt>
                <c:pt idx="19">
                  <c:v>1.5899999999999999</c:v>
                </c:pt>
                <c:pt idx="20">
                  <c:v>1.5899999999999999</c:v>
                </c:pt>
                <c:pt idx="21">
                  <c:v>1.5899999999999999</c:v>
                </c:pt>
                <c:pt idx="22">
                  <c:v>1.5899999999999999</c:v>
                </c:pt>
                <c:pt idx="23">
                  <c:v>1.5899999999999999</c:v>
                </c:pt>
                <c:pt idx="24">
                  <c:v>1.5899999999999999</c:v>
                </c:pt>
                <c:pt idx="25">
                  <c:v>1.5899999999999999</c:v>
                </c:pt>
                <c:pt idx="26">
                  <c:v>1.5899999999999999</c:v>
                </c:pt>
                <c:pt idx="27">
                  <c:v>1.5899999999999999</c:v>
                </c:pt>
                <c:pt idx="28">
                  <c:v>1.5899999999999999</c:v>
                </c:pt>
                <c:pt idx="29">
                  <c:v>1.5899999999999999</c:v>
                </c:pt>
                <c:pt idx="30">
                  <c:v>1.5899999999999999</c:v>
                </c:pt>
                <c:pt idx="31">
                  <c:v>1.5899999999999999</c:v>
                </c:pt>
                <c:pt idx="32">
                  <c:v>1.5899999999999999</c:v>
                </c:pt>
                <c:pt idx="33">
                  <c:v>1.5899999999999999</c:v>
                </c:pt>
                <c:pt idx="34">
                  <c:v>1.5899999999999999</c:v>
                </c:pt>
                <c:pt idx="35">
                  <c:v>1.5899999999999999</c:v>
                </c:pt>
                <c:pt idx="36">
                  <c:v>1.5899999999999999</c:v>
                </c:pt>
                <c:pt idx="37">
                  <c:v>1.5899999999999999</c:v>
                </c:pt>
                <c:pt idx="38">
                  <c:v>1.5899999999999999</c:v>
                </c:pt>
                <c:pt idx="39">
                  <c:v>1.5899999999999999</c:v>
                </c:pt>
                <c:pt idx="40">
                  <c:v>1.5899999999999999</c:v>
                </c:pt>
                <c:pt idx="41">
                  <c:v>1.5899999999999999</c:v>
                </c:pt>
                <c:pt idx="42">
                  <c:v>1.5899999999999999</c:v>
                </c:pt>
                <c:pt idx="43">
                  <c:v>1.5899999999999999</c:v>
                </c:pt>
                <c:pt idx="44">
                  <c:v>1.5899999999999999</c:v>
                </c:pt>
                <c:pt idx="45">
                  <c:v>1.5899999999999999</c:v>
                </c:pt>
                <c:pt idx="46">
                  <c:v>1.5899999999999999</c:v>
                </c:pt>
                <c:pt idx="47">
                  <c:v>1.5899999999999999</c:v>
                </c:pt>
                <c:pt idx="48">
                  <c:v>1.5899999999999999</c:v>
                </c:pt>
                <c:pt idx="49">
                  <c:v>1.5899999999999999</c:v>
                </c:pt>
                <c:pt idx="50">
                  <c:v>1.5899999999999999</c:v>
                </c:pt>
              </c:numCache>
            </c:numRef>
          </c:yVal>
          <c:smooth val="1"/>
          <c:extLst>
            <c:ext xmlns:c16="http://schemas.microsoft.com/office/drawing/2014/chart" uri="{C3380CC4-5D6E-409C-BE32-E72D297353CC}">
              <c16:uniqueId val="{00000013-0895-4429-BBE1-192C9454D838}"/>
            </c:ext>
          </c:extLst>
        </c:ser>
        <c:dLbls>
          <c:showLegendKey val="0"/>
          <c:showVal val="0"/>
          <c:showCatName val="0"/>
          <c:showSerName val="0"/>
          <c:showPercent val="0"/>
          <c:showBubbleSize val="0"/>
        </c:dLbls>
        <c:axId val="652662560"/>
        <c:axId val="652666496"/>
      </c:scatterChart>
      <c:valAx>
        <c:axId val="652662560"/>
        <c:scaling>
          <c:logBase val="10"/>
          <c:orientation val="minMax"/>
          <c:max val="100000"/>
        </c:scaling>
        <c:delete val="0"/>
        <c:axPos val="b"/>
        <c:majorGridlines>
          <c:spPr>
            <a:ln w="9525" cap="flat" cmpd="sng" algn="ctr">
              <a:solidFill>
                <a:schemeClr val="tx1"/>
              </a:solidFill>
              <a:round/>
            </a:ln>
            <a:effectLst/>
          </c:spPr>
        </c:majorGridlines>
        <c:minorGridlines>
          <c:spPr>
            <a:ln w="9525" cap="flat" cmpd="sng" algn="ctr">
              <a:solidFill>
                <a:schemeClr val="tx1">
                  <a:alpha val="28000"/>
                </a:schemeClr>
              </a:solidFill>
              <a:round/>
            </a:ln>
            <a:effectLst/>
          </c:spPr>
        </c:minorGridlines>
        <c:title>
          <c:tx>
            <c:rich>
              <a:bodyPr rot="0" spcFirstLastPara="1" vertOverflow="ellipsis" vert="horz" wrap="square" anchor="ctr" anchorCtr="1"/>
              <a:lstStyle/>
              <a:p>
                <a:pPr>
                  <a:defRPr sz="1600" b="1" i="0" u="none" strike="noStrike" kern="1200" baseline="0">
                    <a:solidFill>
                      <a:sysClr val="windowText" lastClr="000000"/>
                    </a:solidFill>
                    <a:latin typeface="+mn-lt"/>
                    <a:ea typeface="+mn-ea"/>
                    <a:cs typeface="+mn-cs"/>
                  </a:defRPr>
                </a:pPr>
                <a:r>
                  <a:rPr lang="en-US" sz="1600" b="1">
                    <a:solidFill>
                      <a:sysClr val="windowText" lastClr="000000"/>
                    </a:solidFill>
                  </a:rPr>
                  <a:t>Frequency [Hz]</a:t>
                </a:r>
              </a:p>
            </c:rich>
          </c:tx>
          <c:layout>
            <c:manualLayout>
              <c:xMode val="edge"/>
              <c:yMode val="edge"/>
              <c:x val="0.84849405342461581"/>
              <c:y val="0.91793641153100347"/>
            </c:manualLayout>
          </c:layout>
          <c:overlay val="0"/>
          <c:spPr>
            <a:solidFill>
              <a:schemeClr val="bg1"/>
            </a:solidFill>
            <a:ln>
              <a:noFill/>
            </a:ln>
            <a:effectLst/>
          </c:spPr>
          <c:txPr>
            <a:bodyPr rot="0" spcFirstLastPara="1" vertOverflow="ellipsis" vert="horz" wrap="square" anchor="ctr" anchorCtr="1"/>
            <a:lstStyle/>
            <a:p>
              <a:pPr>
                <a:defRPr sz="1600" b="1" i="0" u="none" strike="noStrike" kern="1200" baseline="0">
                  <a:solidFill>
                    <a:sysClr val="windowText" lastClr="000000"/>
                  </a:solidFill>
                  <a:latin typeface="+mn-lt"/>
                  <a:ea typeface="+mn-ea"/>
                  <a:cs typeface="+mn-cs"/>
                </a:defRPr>
              </a:pPr>
              <a:endParaRPr lang="fr-FR"/>
            </a:p>
          </c:txPr>
        </c:title>
        <c:numFmt formatCode="0.0000"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ln>
                  <a:solidFill>
                    <a:schemeClr val="tx1"/>
                  </a:solidFill>
                </a:ln>
                <a:solidFill>
                  <a:sysClr val="windowText" lastClr="000000"/>
                </a:solidFill>
                <a:latin typeface="+mn-lt"/>
                <a:ea typeface="+mn-ea"/>
                <a:cs typeface="+mn-cs"/>
              </a:defRPr>
            </a:pPr>
            <a:endParaRPr lang="fr-FR"/>
          </a:p>
        </c:txPr>
        <c:crossAx val="652666496"/>
        <c:crosses val="autoZero"/>
        <c:crossBetween val="midCat"/>
        <c:majorUnit val="10"/>
        <c:minorUnit val="10"/>
      </c:valAx>
      <c:valAx>
        <c:axId val="652666496"/>
        <c:scaling>
          <c:orientation val="minMax"/>
        </c:scaling>
        <c:delete val="0"/>
        <c:axPos val="l"/>
        <c:majorGridlines>
          <c:spPr>
            <a:ln w="9525" cap="flat" cmpd="sng" algn="ctr">
              <a:solidFill>
                <a:srgbClr val="180213"/>
              </a:solidFill>
              <a:round/>
            </a:ln>
            <a:effectLst/>
          </c:spPr>
        </c:majorGridlines>
        <c:minorGridlines>
          <c:spPr>
            <a:ln w="9525" cap="flat" cmpd="sng" algn="ctr">
              <a:solidFill>
                <a:srgbClr val="180213">
                  <a:alpha val="28000"/>
                </a:srgbClr>
              </a:solidFill>
              <a:round/>
            </a:ln>
            <a:effectLst/>
          </c:spPr>
        </c:minorGridlines>
        <c:title>
          <c:tx>
            <c:rich>
              <a:bodyPr rot="0" spcFirstLastPara="1" vertOverflow="ellipsis" wrap="square" anchor="ctr" anchorCtr="1"/>
              <a:lstStyle/>
              <a:p>
                <a:pPr>
                  <a:defRPr sz="1600" b="1" i="0" u="none" strike="noStrike" kern="1200" baseline="0">
                    <a:solidFill>
                      <a:sysClr val="windowText" lastClr="000000"/>
                    </a:solidFill>
                    <a:latin typeface="+mn-lt"/>
                    <a:ea typeface="+mn-ea"/>
                    <a:cs typeface="+mn-cs"/>
                  </a:defRPr>
                </a:pPr>
                <a:r>
                  <a:rPr lang="en-US" sz="1600" b="1">
                    <a:solidFill>
                      <a:sysClr val="windowText" lastClr="000000"/>
                    </a:solidFill>
                  </a:rPr>
                  <a:t>URk [V]</a:t>
                </a:r>
              </a:p>
            </c:rich>
          </c:tx>
          <c:layout>
            <c:manualLayout>
              <c:xMode val="edge"/>
              <c:yMode val="edge"/>
              <c:x val="0"/>
              <c:y val="4.890367124064348E-2"/>
            </c:manualLayout>
          </c:layout>
          <c:overlay val="0"/>
          <c:spPr>
            <a:solidFill>
              <a:schemeClr val="bg1"/>
            </a:solidFill>
            <a:ln>
              <a:noFill/>
            </a:ln>
            <a:effectLst/>
          </c:spPr>
          <c:txPr>
            <a:bodyPr rot="0" spcFirstLastPara="1" vertOverflow="ellipsis" wrap="square" anchor="ctr" anchorCtr="1"/>
            <a:lstStyle/>
            <a:p>
              <a:pPr>
                <a:defRPr sz="1600" b="1" i="0" u="none" strike="noStrike" kern="1200" baseline="0">
                  <a:solidFill>
                    <a:sysClr val="windowText" lastClr="000000"/>
                  </a:solidFill>
                  <a:latin typeface="+mn-lt"/>
                  <a:ea typeface="+mn-ea"/>
                  <a:cs typeface="+mn-cs"/>
                </a:defRPr>
              </a:pPr>
              <a:endParaRPr lang="fr-FR"/>
            </a:p>
          </c:txPr>
        </c:title>
        <c:numFmt formatCode="0.0000" sourceLinked="1"/>
        <c:majorTickMark val="none"/>
        <c:minorTickMark val="none"/>
        <c:tickLblPos val="low"/>
        <c:spPr>
          <a:noFill/>
          <a:ln>
            <a:noFill/>
          </a:ln>
          <a:effectLst/>
        </c:spPr>
        <c:txPr>
          <a:bodyPr rot="0" spcFirstLastPara="1" vertOverflow="ellipsis" wrap="square" anchor="ctr" anchorCtr="0"/>
          <a:lstStyle/>
          <a:p>
            <a:pPr>
              <a:defRPr sz="900" b="0" i="0" u="none" strike="noStrike" kern="1200" baseline="0">
                <a:ln>
                  <a:solidFill>
                    <a:schemeClr val="tx1"/>
                  </a:solidFill>
                </a:ln>
                <a:solidFill>
                  <a:sysClr val="windowText" lastClr="000000"/>
                </a:solidFill>
                <a:latin typeface="+mn-lt"/>
                <a:ea typeface="+mn-ea"/>
                <a:cs typeface="+mn-cs"/>
              </a:defRPr>
            </a:pPr>
            <a:endParaRPr lang="fr-FR"/>
          </a:p>
        </c:txPr>
        <c:crossAx val="652662560"/>
        <c:crosses val="autoZero"/>
        <c:crossBetween val="midCat"/>
      </c:valAx>
      <c:spPr>
        <a:noFill/>
        <a:ln>
          <a:solidFill>
            <a:schemeClr val="tx1"/>
          </a:solidFill>
        </a:ln>
        <a:effectLst/>
      </c:spPr>
    </c:plotArea>
    <c:legend>
      <c:legendPos val="r"/>
      <c:layout>
        <c:manualLayout>
          <c:xMode val="edge"/>
          <c:yMode val="edge"/>
          <c:x val="4.7650319903786126E-2"/>
          <c:y val="0.7303805072936127"/>
          <c:w val="0.45201260218229289"/>
          <c:h val="0.19440722760307519"/>
        </c:manualLayout>
      </c:layout>
      <c:overlay val="0"/>
      <c:spPr>
        <a:solidFill>
          <a:schemeClr val="bg1"/>
        </a:solid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solidFill>
      <a:round/>
    </a:ln>
    <a:effectLst/>
  </c:spPr>
  <c:txPr>
    <a:bodyPr/>
    <a:lstStyle/>
    <a:p>
      <a:pPr>
        <a:defRPr/>
      </a:pPr>
      <a:endParaRPr lang="fr-FR"/>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2957F9E1-A79B-4823-BA1B-BEE0B6335D9A}">
  <sheetPr/>
  <sheetViews>
    <sheetView tabSelected="1" zoomScale="118" workbookViewId="0" zoomToFit="1"/>
  </sheetViews>
  <pageMargins left="0.7" right="0.7" top="0.75" bottom="0.75" header="0.3" footer="0.3"/>
  <drawing r:id="rId1"/>
</chartsheet>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149040</xdr:colOff>
      <xdr:row>11</xdr:row>
      <xdr:rowOff>134470</xdr:rowOff>
    </xdr:from>
    <xdr:to>
      <xdr:col>4</xdr:col>
      <xdr:colOff>373155</xdr:colOff>
      <xdr:row>15</xdr:row>
      <xdr:rowOff>100853</xdr:rowOff>
    </xdr:to>
    <xdr:sp macro="" textlink="">
      <xdr:nvSpPr>
        <xdr:cNvPr id="16" name="Arrow: Right 15">
          <a:extLst>
            <a:ext uri="{FF2B5EF4-FFF2-40B4-BE49-F238E27FC236}">
              <a16:creationId xmlns:a16="http://schemas.microsoft.com/office/drawing/2014/main" id="{2F933458-0F2C-4375-91A6-3A5BAFF4C02D}"/>
            </a:ext>
          </a:extLst>
        </xdr:cNvPr>
        <xdr:cNvSpPr/>
      </xdr:nvSpPr>
      <xdr:spPr>
        <a:xfrm rot="5400000">
          <a:off x="2182907" y="2145927"/>
          <a:ext cx="750794" cy="224115"/>
        </a:xfrm>
        <a:prstGeom prst="rightArrow">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230839</xdr:colOff>
      <xdr:row>11</xdr:row>
      <xdr:rowOff>100853</xdr:rowOff>
    </xdr:from>
    <xdr:to>
      <xdr:col>5</xdr:col>
      <xdr:colOff>549088</xdr:colOff>
      <xdr:row>11</xdr:row>
      <xdr:rowOff>100853</xdr:rowOff>
    </xdr:to>
    <xdr:cxnSp macro="">
      <xdr:nvCxnSpPr>
        <xdr:cNvPr id="14" name="Straight Connector 13">
          <a:extLst>
            <a:ext uri="{FF2B5EF4-FFF2-40B4-BE49-F238E27FC236}">
              <a16:creationId xmlns:a16="http://schemas.microsoft.com/office/drawing/2014/main" id="{EB762BE6-9E70-4F7D-AE31-AE0EBA6BBB3C}"/>
            </a:ext>
          </a:extLst>
        </xdr:cNvPr>
        <xdr:cNvCxnSpPr/>
      </xdr:nvCxnSpPr>
      <xdr:spPr>
        <a:xfrm>
          <a:off x="1687604" y="2319618"/>
          <a:ext cx="1763808" cy="0"/>
        </a:xfrm>
        <a:prstGeom prst="line">
          <a:avLst/>
        </a:prstGeom>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2</xdr:col>
      <xdr:colOff>230839</xdr:colOff>
      <xdr:row>7</xdr:row>
      <xdr:rowOff>96371</xdr:rowOff>
    </xdr:from>
    <xdr:to>
      <xdr:col>4</xdr:col>
      <xdr:colOff>152399</xdr:colOff>
      <xdr:row>7</xdr:row>
      <xdr:rowOff>96371</xdr:rowOff>
    </xdr:to>
    <xdr:cxnSp macro="">
      <xdr:nvCxnSpPr>
        <xdr:cNvPr id="21" name="Straight Connector 20">
          <a:extLst>
            <a:ext uri="{FF2B5EF4-FFF2-40B4-BE49-F238E27FC236}">
              <a16:creationId xmlns:a16="http://schemas.microsoft.com/office/drawing/2014/main" id="{E0C650F3-D707-49F6-ADC9-F5C49B01608A}"/>
            </a:ext>
          </a:extLst>
        </xdr:cNvPr>
        <xdr:cNvCxnSpPr/>
      </xdr:nvCxnSpPr>
      <xdr:spPr>
        <a:xfrm>
          <a:off x="1687604" y="1530724"/>
          <a:ext cx="762001" cy="0"/>
        </a:xfrm>
        <a:prstGeom prst="line">
          <a:avLst/>
        </a:prstGeom>
        <a:ln w="12700">
          <a:prstDash val="lgDash"/>
        </a:ln>
      </xdr:spPr>
      <xdr:style>
        <a:lnRef idx="2">
          <a:schemeClr val="dk1"/>
        </a:lnRef>
        <a:fillRef idx="0">
          <a:schemeClr val="dk1"/>
        </a:fillRef>
        <a:effectRef idx="1">
          <a:schemeClr val="dk1"/>
        </a:effectRef>
        <a:fontRef idx="minor">
          <a:schemeClr val="tx1"/>
        </a:fontRef>
      </xdr:style>
    </xdr:cxnSp>
    <xdr:clientData/>
  </xdr:twoCellAnchor>
  <xdr:twoCellAnchor>
    <xdr:from>
      <xdr:col>2</xdr:col>
      <xdr:colOff>230839</xdr:colOff>
      <xdr:row>15</xdr:row>
      <xdr:rowOff>103095</xdr:rowOff>
    </xdr:from>
    <xdr:to>
      <xdr:col>4</xdr:col>
      <xdr:colOff>152399</xdr:colOff>
      <xdr:row>15</xdr:row>
      <xdr:rowOff>103095</xdr:rowOff>
    </xdr:to>
    <xdr:cxnSp macro="">
      <xdr:nvCxnSpPr>
        <xdr:cNvPr id="22" name="Straight Connector 21">
          <a:extLst>
            <a:ext uri="{FF2B5EF4-FFF2-40B4-BE49-F238E27FC236}">
              <a16:creationId xmlns:a16="http://schemas.microsoft.com/office/drawing/2014/main" id="{24996914-62B4-4EFE-B759-6C62CC6BCF79}"/>
            </a:ext>
          </a:extLst>
        </xdr:cNvPr>
        <xdr:cNvCxnSpPr/>
      </xdr:nvCxnSpPr>
      <xdr:spPr>
        <a:xfrm>
          <a:off x="1687604" y="3106271"/>
          <a:ext cx="762001" cy="0"/>
        </a:xfrm>
        <a:prstGeom prst="line">
          <a:avLst/>
        </a:prstGeom>
        <a:ln w="12700">
          <a:prstDash val="lgDash"/>
        </a:ln>
      </xdr:spPr>
      <xdr:style>
        <a:lnRef idx="2">
          <a:schemeClr val="dk1"/>
        </a:lnRef>
        <a:fillRef idx="0">
          <a:schemeClr val="dk1"/>
        </a:fillRef>
        <a:effectRef idx="1">
          <a:schemeClr val="dk1"/>
        </a:effectRef>
        <a:fontRef idx="minor">
          <a:schemeClr val="tx1"/>
        </a:fontRef>
      </xdr:style>
    </xdr:cxnSp>
    <xdr:clientData/>
  </xdr:twoCellAnchor>
  <xdr:twoCellAnchor>
    <xdr:from>
      <xdr:col>3</xdr:col>
      <xdr:colOff>33618</xdr:colOff>
      <xdr:row>6</xdr:row>
      <xdr:rowOff>78985</xdr:rowOff>
    </xdr:from>
    <xdr:to>
      <xdr:col>4</xdr:col>
      <xdr:colOff>173828</xdr:colOff>
      <xdr:row>16</xdr:row>
      <xdr:rowOff>158332</xdr:rowOff>
    </xdr:to>
    <xdr:grpSp>
      <xdr:nvGrpSpPr>
        <xdr:cNvPr id="24" name="Group 23">
          <a:extLst>
            <a:ext uri="{FF2B5EF4-FFF2-40B4-BE49-F238E27FC236}">
              <a16:creationId xmlns:a16="http://schemas.microsoft.com/office/drawing/2014/main" id="{F7B4797A-5206-4444-B77A-57D8C3240EB6}"/>
            </a:ext>
          </a:extLst>
        </xdr:cNvPr>
        <xdr:cNvGrpSpPr/>
      </xdr:nvGrpSpPr>
      <xdr:grpSpPr>
        <a:xfrm>
          <a:off x="1725706" y="1322838"/>
          <a:ext cx="745328" cy="2029170"/>
          <a:chOff x="1695915" y="850278"/>
          <a:chExt cx="748880" cy="1993639"/>
        </a:xfrm>
      </xdr:grpSpPr>
      <xdr:sp macro="" textlink="">
        <xdr:nvSpPr>
          <xdr:cNvPr id="20" name="Arc 19">
            <a:extLst>
              <a:ext uri="{FF2B5EF4-FFF2-40B4-BE49-F238E27FC236}">
                <a16:creationId xmlns:a16="http://schemas.microsoft.com/office/drawing/2014/main" id="{B341DD0F-DEFE-4A29-9A14-D10F2C2DFFB2}"/>
              </a:ext>
            </a:extLst>
          </xdr:cNvPr>
          <xdr:cNvSpPr/>
        </xdr:nvSpPr>
        <xdr:spPr>
          <a:xfrm>
            <a:off x="1695915" y="1101182"/>
            <a:ext cx="377173" cy="1742735"/>
          </a:xfrm>
          <a:prstGeom prst="arc">
            <a:avLst>
              <a:gd name="adj1" fmla="val 13096988"/>
              <a:gd name="adj2" fmla="val 19619265"/>
            </a:avLst>
          </a:prstGeom>
          <a:ln>
            <a:solidFill>
              <a:srgbClr val="0070C0"/>
            </a:solidFill>
          </a:ln>
        </xdr:spPr>
        <xdr:style>
          <a:lnRef idx="3">
            <a:schemeClr val="dk1"/>
          </a:lnRef>
          <a:fillRef idx="0">
            <a:schemeClr val="dk1"/>
          </a:fillRef>
          <a:effectRef idx="2">
            <a:schemeClr val="dk1"/>
          </a:effectRef>
          <a:fontRef idx="minor">
            <a:schemeClr val="tx1"/>
          </a:fontRef>
        </xdr:style>
        <xdr:txBody>
          <a:bodyPr vertOverflow="clip" horzOverflow="clip" rtlCol="0" anchor="t"/>
          <a:lstStyle/>
          <a:p>
            <a:pPr algn="l"/>
            <a:endParaRPr lang="fr-FR" sz="1100"/>
          </a:p>
        </xdr:txBody>
      </xdr:sp>
      <xdr:sp macro="" textlink="">
        <xdr:nvSpPr>
          <xdr:cNvPr id="28" name="Arc 27">
            <a:extLst>
              <a:ext uri="{FF2B5EF4-FFF2-40B4-BE49-F238E27FC236}">
                <a16:creationId xmlns:a16="http://schemas.microsoft.com/office/drawing/2014/main" id="{62231052-6976-444E-B85A-0DF39B5EF9FB}"/>
              </a:ext>
            </a:extLst>
          </xdr:cNvPr>
          <xdr:cNvSpPr/>
        </xdr:nvSpPr>
        <xdr:spPr>
          <a:xfrm rot="10800000">
            <a:off x="2067622" y="850278"/>
            <a:ext cx="377173" cy="1737733"/>
          </a:xfrm>
          <a:prstGeom prst="arc">
            <a:avLst>
              <a:gd name="adj1" fmla="val 12925369"/>
              <a:gd name="adj2" fmla="val 19619265"/>
            </a:avLst>
          </a:prstGeom>
          <a:ln>
            <a:solidFill>
              <a:srgbClr val="0070C0"/>
            </a:solidFill>
          </a:ln>
        </xdr:spPr>
        <xdr:style>
          <a:lnRef idx="3">
            <a:schemeClr val="dk1"/>
          </a:lnRef>
          <a:fillRef idx="0">
            <a:schemeClr val="dk1"/>
          </a:fillRef>
          <a:effectRef idx="2">
            <a:schemeClr val="dk1"/>
          </a:effectRef>
          <a:fontRef idx="minor">
            <a:schemeClr val="tx1"/>
          </a:fontRef>
        </xdr:style>
        <xdr:txBody>
          <a:bodyPr vertOverflow="clip" horzOverflow="clip" rtlCol="0" anchor="t"/>
          <a:lstStyle/>
          <a:p>
            <a:pPr algn="l"/>
            <a:endParaRPr lang="fr-FR" sz="1100"/>
          </a:p>
        </xdr:txBody>
      </xdr:sp>
    </xdr:grpSp>
    <xdr:clientData/>
  </xdr:twoCellAnchor>
  <xdr:twoCellAnchor>
    <xdr:from>
      <xdr:col>4</xdr:col>
      <xdr:colOff>149040</xdr:colOff>
      <xdr:row>7</xdr:row>
      <xdr:rowOff>107577</xdr:rowOff>
    </xdr:from>
    <xdr:to>
      <xdr:col>4</xdr:col>
      <xdr:colOff>373155</xdr:colOff>
      <xdr:row>11</xdr:row>
      <xdr:rowOff>62754</xdr:rowOff>
    </xdr:to>
    <xdr:sp macro="" textlink="">
      <xdr:nvSpPr>
        <xdr:cNvPr id="30" name="Arrow: Right 29">
          <a:extLst>
            <a:ext uri="{FF2B5EF4-FFF2-40B4-BE49-F238E27FC236}">
              <a16:creationId xmlns:a16="http://schemas.microsoft.com/office/drawing/2014/main" id="{63806AC9-730A-44A2-A9CD-F58FB721AD80}"/>
            </a:ext>
          </a:extLst>
        </xdr:cNvPr>
        <xdr:cNvSpPr/>
      </xdr:nvSpPr>
      <xdr:spPr>
        <a:xfrm rot="16200000">
          <a:off x="2188509" y="1329020"/>
          <a:ext cx="739589" cy="224115"/>
        </a:xfrm>
        <a:prstGeom prst="rightArrow">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485218</xdr:colOff>
      <xdr:row>11</xdr:row>
      <xdr:rowOff>134469</xdr:rowOff>
    </xdr:from>
    <xdr:to>
      <xdr:col>5</xdr:col>
      <xdr:colOff>694766</xdr:colOff>
      <xdr:row>19</xdr:row>
      <xdr:rowOff>141195</xdr:rowOff>
    </xdr:to>
    <xdr:sp macro="" textlink="">
      <xdr:nvSpPr>
        <xdr:cNvPr id="50" name="Arrow: Right 49">
          <a:extLst>
            <a:ext uri="{FF2B5EF4-FFF2-40B4-BE49-F238E27FC236}">
              <a16:creationId xmlns:a16="http://schemas.microsoft.com/office/drawing/2014/main" id="{01224D04-9CBD-48BA-8B97-B3A8278E6658}"/>
            </a:ext>
          </a:extLst>
        </xdr:cNvPr>
        <xdr:cNvSpPr/>
      </xdr:nvSpPr>
      <xdr:spPr>
        <a:xfrm rot="16200000">
          <a:off x="2715747" y="3025029"/>
          <a:ext cx="1553137" cy="209548"/>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xdr:twoCellAnchor>
  <xdr:oneCellAnchor>
    <xdr:from>
      <xdr:col>4</xdr:col>
      <xdr:colOff>347382</xdr:colOff>
      <xdr:row>8</xdr:row>
      <xdr:rowOff>89647</xdr:rowOff>
    </xdr:from>
    <xdr:ext cx="851647" cy="436786"/>
    <xdr:sp macro="" textlink="">
      <xdr:nvSpPr>
        <xdr:cNvPr id="1040" name="TextBox 1039">
          <a:extLst>
            <a:ext uri="{FF2B5EF4-FFF2-40B4-BE49-F238E27FC236}">
              <a16:creationId xmlns:a16="http://schemas.microsoft.com/office/drawing/2014/main" id="{E747607C-BC94-4599-8A17-34E4F7A19CE9}"/>
            </a:ext>
          </a:extLst>
        </xdr:cNvPr>
        <xdr:cNvSpPr txBox="1"/>
      </xdr:nvSpPr>
      <xdr:spPr>
        <a:xfrm>
          <a:off x="2644588" y="1255059"/>
          <a:ext cx="85164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1100">
              <a:solidFill>
                <a:srgbClr val="0070C0"/>
              </a:solidFill>
            </a:rPr>
            <a:t>DC current </a:t>
          </a:r>
          <a:r>
            <a:rPr lang="fr-FR" sz="1100" baseline="0">
              <a:solidFill>
                <a:srgbClr val="0070C0"/>
              </a:solidFill>
            </a:rPr>
            <a:t>+ ACHigh</a:t>
          </a:r>
          <a:endParaRPr lang="fr-FR" sz="1100">
            <a:solidFill>
              <a:srgbClr val="0070C0"/>
            </a:solidFill>
          </a:endParaRPr>
        </a:p>
      </xdr:txBody>
    </xdr:sp>
    <xdr:clientData/>
  </xdr:oneCellAnchor>
  <xdr:oneCellAnchor>
    <xdr:from>
      <xdr:col>4</xdr:col>
      <xdr:colOff>291353</xdr:colOff>
      <xdr:row>12</xdr:row>
      <xdr:rowOff>89647</xdr:rowOff>
    </xdr:from>
    <xdr:ext cx="829236" cy="436786"/>
    <xdr:sp macro="" textlink="">
      <xdr:nvSpPr>
        <xdr:cNvPr id="52" name="TextBox 51">
          <a:extLst>
            <a:ext uri="{FF2B5EF4-FFF2-40B4-BE49-F238E27FC236}">
              <a16:creationId xmlns:a16="http://schemas.microsoft.com/office/drawing/2014/main" id="{5E691381-45D3-4B82-9500-11D369C86582}"/>
            </a:ext>
          </a:extLst>
        </xdr:cNvPr>
        <xdr:cNvSpPr txBox="1"/>
      </xdr:nvSpPr>
      <xdr:spPr>
        <a:xfrm>
          <a:off x="2588559" y="2039471"/>
          <a:ext cx="829236"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1100">
              <a:solidFill>
                <a:srgbClr val="0070C0"/>
              </a:solidFill>
            </a:rPr>
            <a:t>DC current +</a:t>
          </a:r>
          <a:r>
            <a:rPr lang="fr-FR" sz="1100" baseline="0">
              <a:solidFill>
                <a:srgbClr val="0070C0"/>
              </a:solidFill>
            </a:rPr>
            <a:t> ACLow</a:t>
          </a:r>
          <a:endParaRPr lang="fr-FR" sz="1100">
            <a:solidFill>
              <a:srgbClr val="0070C0"/>
            </a:solidFill>
          </a:endParaRPr>
        </a:p>
      </xdr:txBody>
    </xdr:sp>
    <xdr:clientData/>
  </xdr:oneCellAnchor>
  <xdr:oneCellAnchor>
    <xdr:from>
      <xdr:col>5</xdr:col>
      <xdr:colOff>381001</xdr:colOff>
      <xdr:row>9</xdr:row>
      <xdr:rowOff>112058</xdr:rowOff>
    </xdr:from>
    <xdr:ext cx="829236" cy="436786"/>
    <xdr:sp macro="" textlink="">
      <xdr:nvSpPr>
        <xdr:cNvPr id="53" name="TextBox 52">
          <a:extLst>
            <a:ext uri="{FF2B5EF4-FFF2-40B4-BE49-F238E27FC236}">
              <a16:creationId xmlns:a16="http://schemas.microsoft.com/office/drawing/2014/main" id="{4CBAA334-859D-42ED-AE5A-007D9B6BF9A0}"/>
            </a:ext>
          </a:extLst>
        </xdr:cNvPr>
        <xdr:cNvSpPr txBox="1"/>
      </xdr:nvSpPr>
      <xdr:spPr>
        <a:xfrm>
          <a:off x="3283325" y="1467970"/>
          <a:ext cx="829236"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1100">
              <a:solidFill>
                <a:schemeClr val="accent2">
                  <a:lumMod val="75000"/>
                </a:schemeClr>
              </a:solidFill>
            </a:rPr>
            <a:t>DC current =</a:t>
          </a:r>
          <a:r>
            <a:rPr lang="fr-FR" sz="1100" baseline="0">
              <a:solidFill>
                <a:schemeClr val="accent2">
                  <a:lumMod val="75000"/>
                </a:schemeClr>
              </a:solidFill>
            </a:rPr>
            <a:t> iaBias</a:t>
          </a:r>
          <a:endParaRPr lang="fr-FR" sz="1100">
            <a:solidFill>
              <a:schemeClr val="accent2">
                <a:lumMod val="75000"/>
              </a:schemeClr>
            </a:solidFill>
          </a:endParaRPr>
        </a:p>
      </xdr:txBody>
    </xdr:sp>
    <xdr:clientData/>
  </xdr:oneCellAnchor>
  <xdr:twoCellAnchor>
    <xdr:from>
      <xdr:col>5</xdr:col>
      <xdr:colOff>1143004</xdr:colOff>
      <xdr:row>3</xdr:row>
      <xdr:rowOff>67235</xdr:rowOff>
    </xdr:from>
    <xdr:to>
      <xdr:col>5</xdr:col>
      <xdr:colOff>2505316</xdr:colOff>
      <xdr:row>21</xdr:row>
      <xdr:rowOff>145677</xdr:rowOff>
    </xdr:to>
    <xdr:grpSp>
      <xdr:nvGrpSpPr>
        <xdr:cNvPr id="4" name="Groupe 3">
          <a:extLst>
            <a:ext uri="{FF2B5EF4-FFF2-40B4-BE49-F238E27FC236}">
              <a16:creationId xmlns:a16="http://schemas.microsoft.com/office/drawing/2014/main" id="{6BA64BD4-1917-465F-B2B2-C4CC834090F1}"/>
            </a:ext>
          </a:extLst>
        </xdr:cNvPr>
        <xdr:cNvGrpSpPr/>
      </xdr:nvGrpSpPr>
      <xdr:grpSpPr>
        <a:xfrm>
          <a:off x="4045328" y="728382"/>
          <a:ext cx="1362312" cy="3563471"/>
          <a:chOff x="4045328" y="728382"/>
          <a:chExt cx="1362312" cy="3563471"/>
        </a:xfrm>
      </xdr:grpSpPr>
      <xdr:grpSp>
        <xdr:nvGrpSpPr>
          <xdr:cNvPr id="2" name="Group 1">
            <a:extLst>
              <a:ext uri="{FF2B5EF4-FFF2-40B4-BE49-F238E27FC236}">
                <a16:creationId xmlns:a16="http://schemas.microsoft.com/office/drawing/2014/main" id="{DA77A057-253D-49FA-B906-09C06B295355}"/>
              </a:ext>
            </a:extLst>
          </xdr:cNvPr>
          <xdr:cNvGrpSpPr/>
        </xdr:nvGrpSpPr>
        <xdr:grpSpPr>
          <a:xfrm>
            <a:off x="4045328" y="728382"/>
            <a:ext cx="1362312" cy="3563471"/>
            <a:chOff x="4045328" y="257735"/>
            <a:chExt cx="1362312" cy="3563471"/>
          </a:xfrm>
        </xdr:grpSpPr>
        <xdr:grpSp>
          <xdr:nvGrpSpPr>
            <xdr:cNvPr id="1043" name="Group 1042">
              <a:extLst>
                <a:ext uri="{FF2B5EF4-FFF2-40B4-BE49-F238E27FC236}">
                  <a16:creationId xmlns:a16="http://schemas.microsoft.com/office/drawing/2014/main" id="{6161491B-9BEB-47B6-83DC-F342F1F2EA3B}"/>
                </a:ext>
              </a:extLst>
            </xdr:cNvPr>
            <xdr:cNvGrpSpPr/>
          </xdr:nvGrpSpPr>
          <xdr:grpSpPr>
            <a:xfrm>
              <a:off x="4045328" y="257735"/>
              <a:ext cx="1277466" cy="3563471"/>
              <a:chOff x="3608294" y="257735"/>
              <a:chExt cx="1277466" cy="3563471"/>
            </a:xfrm>
          </xdr:grpSpPr>
          <xdr:sp macro="" textlink="">
            <xdr:nvSpPr>
              <xdr:cNvPr id="1042" name="Rectangle 1041">
                <a:extLst>
                  <a:ext uri="{FF2B5EF4-FFF2-40B4-BE49-F238E27FC236}">
                    <a16:creationId xmlns:a16="http://schemas.microsoft.com/office/drawing/2014/main" id="{FEFC4103-F370-4131-818D-A7D66E257C4E}"/>
                  </a:ext>
                </a:extLst>
              </xdr:cNvPr>
              <xdr:cNvSpPr/>
            </xdr:nvSpPr>
            <xdr:spPr>
              <a:xfrm>
                <a:off x="3608294" y="257735"/>
                <a:ext cx="1277466" cy="3563471"/>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grpSp>
            <xdr:nvGrpSpPr>
              <xdr:cNvPr id="1041" name="Group 1040">
                <a:extLst>
                  <a:ext uri="{FF2B5EF4-FFF2-40B4-BE49-F238E27FC236}">
                    <a16:creationId xmlns:a16="http://schemas.microsoft.com/office/drawing/2014/main" id="{8396A863-4444-4D1B-84F1-5C7806F0BE12}"/>
                  </a:ext>
                </a:extLst>
              </xdr:cNvPr>
              <xdr:cNvGrpSpPr/>
            </xdr:nvGrpSpPr>
            <xdr:grpSpPr>
              <a:xfrm>
                <a:off x="3653116" y="448235"/>
                <a:ext cx="986118" cy="3339352"/>
                <a:chOff x="3653116" y="448235"/>
                <a:chExt cx="986118" cy="3339352"/>
              </a:xfrm>
            </xdr:grpSpPr>
            <xdr:grpSp>
              <xdr:nvGrpSpPr>
                <xdr:cNvPr id="1038" name="Group 1037">
                  <a:extLst>
                    <a:ext uri="{FF2B5EF4-FFF2-40B4-BE49-F238E27FC236}">
                      <a16:creationId xmlns:a16="http://schemas.microsoft.com/office/drawing/2014/main" id="{A2BE53A0-67D0-48BC-A43F-8F0D5F3E2B5A}"/>
                    </a:ext>
                  </a:extLst>
                </xdr:cNvPr>
                <xdr:cNvGrpSpPr/>
              </xdr:nvGrpSpPr>
              <xdr:grpSpPr>
                <a:xfrm>
                  <a:off x="3653116" y="750794"/>
                  <a:ext cx="986118" cy="3036793"/>
                  <a:chOff x="3653116" y="750794"/>
                  <a:chExt cx="986118" cy="3036793"/>
                </a:xfrm>
              </xdr:grpSpPr>
              <xdr:sp macro="" textlink="">
                <xdr:nvSpPr>
                  <xdr:cNvPr id="27" name="Isosceles Triangle 26">
                    <a:extLst>
                      <a:ext uri="{FF2B5EF4-FFF2-40B4-BE49-F238E27FC236}">
                        <a16:creationId xmlns:a16="http://schemas.microsoft.com/office/drawing/2014/main" id="{778538B2-351A-446C-A5AE-E86F39199D65}"/>
                      </a:ext>
                    </a:extLst>
                  </xdr:cNvPr>
                  <xdr:cNvSpPr/>
                </xdr:nvSpPr>
                <xdr:spPr>
                  <a:xfrm rot="10800000">
                    <a:off x="3910853" y="3461721"/>
                    <a:ext cx="425823" cy="325866"/>
                  </a:xfrm>
                  <a:prstGeom prst="triangl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sp macro="" textlink="">
                <xdr:nvSpPr>
                  <xdr:cNvPr id="29" name="Rectangle 28">
                    <a:extLst>
                      <a:ext uri="{FF2B5EF4-FFF2-40B4-BE49-F238E27FC236}">
                        <a16:creationId xmlns:a16="http://schemas.microsoft.com/office/drawing/2014/main" id="{74E094C0-09B1-4C4E-A346-614A7D2EAEE5}"/>
                      </a:ext>
                    </a:extLst>
                  </xdr:cNvPr>
                  <xdr:cNvSpPr/>
                </xdr:nvSpPr>
                <xdr:spPr>
                  <a:xfrm>
                    <a:off x="3653116" y="1557618"/>
                    <a:ext cx="336178" cy="80682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lang="fr-FR" sz="1100"/>
                      <a:t>Rk</a:t>
                    </a:r>
                  </a:p>
                </xdr:txBody>
              </xdr:sp>
              <xdr:cxnSp macro="">
                <xdr:nvCxnSpPr>
                  <xdr:cNvPr id="1024" name="Straight Connector 1023">
                    <a:extLst>
                      <a:ext uri="{FF2B5EF4-FFF2-40B4-BE49-F238E27FC236}">
                        <a16:creationId xmlns:a16="http://schemas.microsoft.com/office/drawing/2014/main" id="{9B1227AA-B961-4058-99ED-E8781E260007}"/>
                      </a:ext>
                    </a:extLst>
                  </xdr:cNvPr>
                  <xdr:cNvCxnSpPr/>
                </xdr:nvCxnSpPr>
                <xdr:spPr>
                  <a:xfrm>
                    <a:off x="4291852" y="1882588"/>
                    <a:ext cx="347382" cy="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36" name="Straight Connector 35">
                    <a:extLst>
                      <a:ext uri="{FF2B5EF4-FFF2-40B4-BE49-F238E27FC236}">
                        <a16:creationId xmlns:a16="http://schemas.microsoft.com/office/drawing/2014/main" id="{443ABB85-41B8-4E1C-9EEE-137CF5301EE8}"/>
                      </a:ext>
                    </a:extLst>
                  </xdr:cNvPr>
                  <xdr:cNvCxnSpPr/>
                </xdr:nvCxnSpPr>
                <xdr:spPr>
                  <a:xfrm>
                    <a:off x="4291852" y="2017058"/>
                    <a:ext cx="347382"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1032" name="Freeform: Shape 1031">
                    <a:extLst>
                      <a:ext uri="{FF2B5EF4-FFF2-40B4-BE49-F238E27FC236}">
                        <a16:creationId xmlns:a16="http://schemas.microsoft.com/office/drawing/2014/main" id="{29914B35-B1D0-40B2-985F-184462589C50}"/>
                      </a:ext>
                    </a:extLst>
                  </xdr:cNvPr>
                  <xdr:cNvSpPr/>
                </xdr:nvSpPr>
                <xdr:spPr>
                  <a:xfrm>
                    <a:off x="3798794" y="750794"/>
                    <a:ext cx="649941" cy="1131794"/>
                  </a:xfrm>
                  <a:custGeom>
                    <a:avLst/>
                    <a:gdLst>
                      <a:gd name="connsiteX0" fmla="*/ 0 w 649941"/>
                      <a:gd name="connsiteY0" fmla="*/ 806824 h 1131794"/>
                      <a:gd name="connsiteX1" fmla="*/ 0 w 649941"/>
                      <a:gd name="connsiteY1" fmla="*/ 0 h 1131794"/>
                      <a:gd name="connsiteX2" fmla="*/ 649941 w 649941"/>
                      <a:gd name="connsiteY2" fmla="*/ 0 h 1131794"/>
                      <a:gd name="connsiteX3" fmla="*/ 649941 w 649941"/>
                      <a:gd name="connsiteY3" fmla="*/ 1131794 h 1131794"/>
                    </a:gdLst>
                    <a:ahLst/>
                    <a:cxnLst>
                      <a:cxn ang="0">
                        <a:pos x="connsiteX0" y="connsiteY0"/>
                      </a:cxn>
                      <a:cxn ang="0">
                        <a:pos x="connsiteX1" y="connsiteY1"/>
                      </a:cxn>
                      <a:cxn ang="0">
                        <a:pos x="connsiteX2" y="connsiteY2"/>
                      </a:cxn>
                      <a:cxn ang="0">
                        <a:pos x="connsiteX3" y="connsiteY3"/>
                      </a:cxn>
                    </a:cxnLst>
                    <a:rect l="l" t="t" r="r" b="b"/>
                    <a:pathLst>
                      <a:path w="649941" h="1131794">
                        <a:moveTo>
                          <a:pt x="0" y="806824"/>
                        </a:moveTo>
                        <a:lnTo>
                          <a:pt x="0" y="0"/>
                        </a:lnTo>
                        <a:lnTo>
                          <a:pt x="649941" y="0"/>
                        </a:lnTo>
                        <a:lnTo>
                          <a:pt x="649941" y="1131794"/>
                        </a:lnTo>
                      </a:path>
                    </a:pathLst>
                  </a:cu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sp macro="" textlink="">
                <xdr:nvSpPr>
                  <xdr:cNvPr id="42" name="Freeform: Shape 41">
                    <a:extLst>
                      <a:ext uri="{FF2B5EF4-FFF2-40B4-BE49-F238E27FC236}">
                        <a16:creationId xmlns:a16="http://schemas.microsoft.com/office/drawing/2014/main" id="{78187D4F-9E12-4650-8DDE-9822D8D55D72}"/>
                      </a:ext>
                    </a:extLst>
                  </xdr:cNvPr>
                  <xdr:cNvSpPr/>
                </xdr:nvSpPr>
                <xdr:spPr>
                  <a:xfrm rot="10800000" flipH="1">
                    <a:off x="3813362" y="2028263"/>
                    <a:ext cx="620806" cy="1127311"/>
                  </a:xfrm>
                  <a:custGeom>
                    <a:avLst/>
                    <a:gdLst>
                      <a:gd name="connsiteX0" fmla="*/ 0 w 649941"/>
                      <a:gd name="connsiteY0" fmla="*/ 806824 h 1131794"/>
                      <a:gd name="connsiteX1" fmla="*/ 0 w 649941"/>
                      <a:gd name="connsiteY1" fmla="*/ 0 h 1131794"/>
                      <a:gd name="connsiteX2" fmla="*/ 649941 w 649941"/>
                      <a:gd name="connsiteY2" fmla="*/ 0 h 1131794"/>
                      <a:gd name="connsiteX3" fmla="*/ 649941 w 649941"/>
                      <a:gd name="connsiteY3" fmla="*/ 1131794 h 1131794"/>
                    </a:gdLst>
                    <a:ahLst/>
                    <a:cxnLst>
                      <a:cxn ang="0">
                        <a:pos x="connsiteX0" y="connsiteY0"/>
                      </a:cxn>
                      <a:cxn ang="0">
                        <a:pos x="connsiteX1" y="connsiteY1"/>
                      </a:cxn>
                      <a:cxn ang="0">
                        <a:pos x="connsiteX2" y="connsiteY2"/>
                      </a:cxn>
                      <a:cxn ang="0">
                        <a:pos x="connsiteX3" y="connsiteY3"/>
                      </a:cxn>
                    </a:cxnLst>
                    <a:rect l="l" t="t" r="r" b="b"/>
                    <a:pathLst>
                      <a:path w="649941" h="1131794">
                        <a:moveTo>
                          <a:pt x="0" y="806824"/>
                        </a:moveTo>
                        <a:lnTo>
                          <a:pt x="0" y="0"/>
                        </a:lnTo>
                        <a:lnTo>
                          <a:pt x="649941" y="0"/>
                        </a:lnTo>
                        <a:lnTo>
                          <a:pt x="649941" y="1131794"/>
                        </a:lnTo>
                      </a:path>
                    </a:pathLst>
                  </a:cu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xnSp macro="">
                <xdr:nvCxnSpPr>
                  <xdr:cNvPr id="1034" name="Straight Connector 1033">
                    <a:extLst>
                      <a:ext uri="{FF2B5EF4-FFF2-40B4-BE49-F238E27FC236}">
                        <a16:creationId xmlns:a16="http://schemas.microsoft.com/office/drawing/2014/main" id="{A3A5D0D4-3AB8-4F0C-BCC6-D47C8F6C7909}"/>
                      </a:ext>
                    </a:extLst>
                  </xdr:cNvPr>
                  <xdr:cNvCxnSpPr>
                    <a:stCxn id="27" idx="3"/>
                  </xdr:cNvCxnSpPr>
                </xdr:nvCxnSpPr>
                <xdr:spPr>
                  <a:xfrm flipH="1" flipV="1">
                    <a:off x="4122715" y="3169514"/>
                    <a:ext cx="1049" cy="292207"/>
                  </a:xfrm>
                  <a:prstGeom prst="line">
                    <a:avLst/>
                  </a:prstGeom>
                </xdr:spPr>
                <xdr:style>
                  <a:lnRef idx="1">
                    <a:schemeClr val="dk1"/>
                  </a:lnRef>
                  <a:fillRef idx="0">
                    <a:schemeClr val="dk1"/>
                  </a:fillRef>
                  <a:effectRef idx="0">
                    <a:schemeClr val="dk1"/>
                  </a:effectRef>
                  <a:fontRef idx="minor">
                    <a:schemeClr val="tx1"/>
                  </a:fontRef>
                </xdr:style>
              </xdr:cxnSp>
            </xdr:grpSp>
            <xdr:cxnSp macro="">
              <xdr:nvCxnSpPr>
                <xdr:cNvPr id="54" name="Straight Connector 53">
                  <a:extLst>
                    <a:ext uri="{FF2B5EF4-FFF2-40B4-BE49-F238E27FC236}">
                      <a16:creationId xmlns:a16="http://schemas.microsoft.com/office/drawing/2014/main" id="{3B3896AE-C15C-4985-A643-3FB3679098EB}"/>
                    </a:ext>
                  </a:extLst>
                </xdr:cNvPr>
                <xdr:cNvCxnSpPr/>
              </xdr:nvCxnSpPr>
              <xdr:spPr>
                <a:xfrm flipH="1" flipV="1">
                  <a:off x="4123763" y="448235"/>
                  <a:ext cx="1049" cy="292207"/>
                </a:xfrm>
                <a:prstGeom prst="line">
                  <a:avLst/>
                </a:prstGeom>
              </xdr:spPr>
              <xdr:style>
                <a:lnRef idx="1">
                  <a:schemeClr val="dk1"/>
                </a:lnRef>
                <a:fillRef idx="0">
                  <a:schemeClr val="dk1"/>
                </a:fillRef>
                <a:effectRef idx="0">
                  <a:schemeClr val="dk1"/>
                </a:effectRef>
                <a:fontRef idx="minor">
                  <a:schemeClr val="tx1"/>
                </a:fontRef>
              </xdr:style>
            </xdr:cxnSp>
          </xdr:grpSp>
        </xdr:grpSp>
        <xdr:sp macro="" textlink="">
          <xdr:nvSpPr>
            <xdr:cNvPr id="1039" name="TextBox 1038">
              <a:extLst>
                <a:ext uri="{FF2B5EF4-FFF2-40B4-BE49-F238E27FC236}">
                  <a16:creationId xmlns:a16="http://schemas.microsoft.com/office/drawing/2014/main" id="{171457E9-68C9-46FD-9D0E-3EFFE0494D58}"/>
                </a:ext>
              </a:extLst>
            </xdr:cNvPr>
            <xdr:cNvSpPr txBox="1"/>
          </xdr:nvSpPr>
          <xdr:spPr>
            <a:xfrm>
              <a:off x="5020234" y="1826559"/>
              <a:ext cx="32399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t>Ck</a:t>
              </a:r>
            </a:p>
          </xdr:txBody>
        </xdr:sp>
        <xdr:sp macro="" textlink="">
          <xdr:nvSpPr>
            <xdr:cNvPr id="31" name="TextBox 1038">
              <a:extLst>
                <a:ext uri="{FF2B5EF4-FFF2-40B4-BE49-F238E27FC236}">
                  <a16:creationId xmlns:a16="http://schemas.microsoft.com/office/drawing/2014/main" id="{9EE6E1ED-F767-4828-95C6-E69B8A7F4041}"/>
                </a:ext>
              </a:extLst>
            </xdr:cNvPr>
            <xdr:cNvSpPr txBox="1"/>
          </xdr:nvSpPr>
          <xdr:spPr>
            <a:xfrm>
              <a:off x="4740085" y="313765"/>
              <a:ext cx="66755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t>Cathode</a:t>
              </a:r>
            </a:p>
          </xdr:txBody>
        </xdr:sp>
      </xdr:grpSp>
      <xdr:sp macro="" textlink="">
        <xdr:nvSpPr>
          <xdr:cNvPr id="3" name="Rectangle 2">
            <a:extLst>
              <a:ext uri="{FF2B5EF4-FFF2-40B4-BE49-F238E27FC236}">
                <a16:creationId xmlns:a16="http://schemas.microsoft.com/office/drawing/2014/main" id="{DBF578ED-B30F-4EF7-88FA-71C3DD60FCCF}"/>
              </a:ext>
            </a:extLst>
          </xdr:cNvPr>
          <xdr:cNvSpPr/>
        </xdr:nvSpPr>
        <xdr:spPr>
          <a:xfrm>
            <a:off x="4269441" y="873163"/>
            <a:ext cx="515470" cy="45719"/>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grpSp>
    <xdr:clientData/>
  </xdr:twoCellAnchor>
  <xdr:twoCellAnchor>
    <xdr:from>
      <xdr:col>2</xdr:col>
      <xdr:colOff>230839</xdr:colOff>
      <xdr:row>19</xdr:row>
      <xdr:rowOff>170331</xdr:rowOff>
    </xdr:from>
    <xdr:to>
      <xdr:col>5</xdr:col>
      <xdr:colOff>1380562</xdr:colOff>
      <xdr:row>19</xdr:row>
      <xdr:rowOff>170331</xdr:rowOff>
    </xdr:to>
    <xdr:cxnSp macro="">
      <xdr:nvCxnSpPr>
        <xdr:cNvPr id="32" name="Straight Connector 21">
          <a:extLst>
            <a:ext uri="{FF2B5EF4-FFF2-40B4-BE49-F238E27FC236}">
              <a16:creationId xmlns:a16="http://schemas.microsoft.com/office/drawing/2014/main" id="{47EF2F30-01E5-4422-9E14-B7C503BD966C}"/>
            </a:ext>
          </a:extLst>
        </xdr:cNvPr>
        <xdr:cNvCxnSpPr/>
      </xdr:nvCxnSpPr>
      <xdr:spPr>
        <a:xfrm>
          <a:off x="1687604" y="3935507"/>
          <a:ext cx="2595282" cy="0"/>
        </a:xfrm>
        <a:prstGeom prst="line">
          <a:avLst/>
        </a:prstGeom>
        <a:ln w="12700">
          <a:prstDash val="lgDash"/>
        </a:ln>
      </xdr:spPr>
      <xdr:style>
        <a:lnRef idx="2">
          <a:schemeClr val="dk1"/>
        </a:lnRef>
        <a:fillRef idx="0">
          <a:schemeClr val="dk1"/>
        </a:fillRef>
        <a:effectRef idx="1">
          <a:schemeClr val="dk1"/>
        </a:effectRef>
        <a:fontRef idx="minor">
          <a:schemeClr val="tx1"/>
        </a:fontRef>
      </xdr:style>
    </xdr:cxnSp>
    <xdr:clientData/>
  </xdr:twoCellAnchor>
  <xdr:twoCellAnchor>
    <xdr:from>
      <xdr:col>0</xdr:col>
      <xdr:colOff>593911</xdr:colOff>
      <xdr:row>21</xdr:row>
      <xdr:rowOff>179295</xdr:rowOff>
    </xdr:from>
    <xdr:to>
      <xdr:col>4</xdr:col>
      <xdr:colOff>537882</xdr:colOff>
      <xdr:row>26</xdr:row>
      <xdr:rowOff>44823</xdr:rowOff>
    </xdr:to>
    <xdr:sp macro="" textlink="">
      <xdr:nvSpPr>
        <xdr:cNvPr id="8" name="Légende : encadrée 7">
          <a:extLst>
            <a:ext uri="{FF2B5EF4-FFF2-40B4-BE49-F238E27FC236}">
              <a16:creationId xmlns:a16="http://schemas.microsoft.com/office/drawing/2014/main" id="{B63DB745-FAF8-4CD4-82EF-E317A3A60C1E}"/>
            </a:ext>
          </a:extLst>
        </xdr:cNvPr>
        <xdr:cNvSpPr/>
      </xdr:nvSpPr>
      <xdr:spPr>
        <a:xfrm>
          <a:off x="593911" y="4594413"/>
          <a:ext cx="2241177" cy="818028"/>
        </a:xfrm>
        <a:prstGeom prst="borderCallout1">
          <a:avLst>
            <a:gd name="adj1" fmla="val -3696"/>
            <a:gd name="adj2" fmla="val 51667"/>
            <a:gd name="adj3" fmla="val -163649"/>
            <a:gd name="adj4" fmla="val 99216"/>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FR" sz="1100" i="1">
              <a:solidFill>
                <a:schemeClr val="tx1"/>
              </a:solidFill>
            </a:rPr>
            <a:t>+ACLow car le courant ACLow est considéré commé négatif par rapport au courant de bias</a:t>
          </a: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8983" cy="6078242"/>
    <xdr:graphicFrame macro="">
      <xdr:nvGraphicFramePr>
        <xdr:cNvPr id="2" name="Chart 1">
          <a:extLst>
            <a:ext uri="{FF2B5EF4-FFF2-40B4-BE49-F238E27FC236}">
              <a16:creationId xmlns:a16="http://schemas.microsoft.com/office/drawing/2014/main" id="{E6463D62-F946-476B-A59C-15F5554E42B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23821-9ACF-4C3E-AF7A-C80724303CE9}">
  <sheetPr codeName="Sheet1"/>
  <dimension ref="A1:X55"/>
  <sheetViews>
    <sheetView showGridLines="0" zoomScale="85" zoomScaleNormal="85" workbookViewId="0">
      <selection activeCell="B3" sqref="B3"/>
    </sheetView>
  </sheetViews>
  <sheetFormatPr baseColWidth="10" defaultColWidth="9.140625" defaultRowHeight="15" x14ac:dyDescent="0.25"/>
  <cols>
    <col min="1" max="1" width="10.5703125" style="4" bestFit="1" customWidth="1"/>
    <col min="2" max="2" width="11.28515625" style="5" bestFit="1" customWidth="1"/>
    <col min="3" max="3" width="3.5703125" style="1" customWidth="1"/>
    <col min="4" max="5" width="9.140625" style="1" customWidth="1"/>
    <col min="6" max="6" width="40.85546875" style="5" customWidth="1"/>
    <col min="7" max="7" width="10.7109375" style="1" bestFit="1" customWidth="1"/>
    <col min="8" max="8" width="12" style="1" bestFit="1" customWidth="1"/>
    <col min="9" max="9" width="12" style="1" customWidth="1"/>
    <col min="10" max="12" width="12.28515625" style="1" customWidth="1"/>
    <col min="13" max="14" width="12.28515625" style="5" customWidth="1"/>
    <col min="15" max="17" width="12.140625" style="1" customWidth="1"/>
    <col min="18" max="24" width="12.140625" style="5" customWidth="1"/>
    <col min="25" max="16384" width="9.140625" style="5"/>
  </cols>
  <sheetData>
    <row r="1" spans="1:24" ht="21" x14ac:dyDescent="0.25">
      <c r="F1" s="53"/>
      <c r="G1" s="55" t="s">
        <v>35</v>
      </c>
      <c r="H1" s="55"/>
      <c r="I1" s="55"/>
      <c r="J1" s="55"/>
      <c r="K1" s="55"/>
      <c r="L1" s="55"/>
      <c r="M1" s="54"/>
      <c r="N1" s="54"/>
    </row>
    <row r="2" spans="1:24" ht="15.75" thickBot="1" x14ac:dyDescent="0.3"/>
    <row r="3" spans="1:24" x14ac:dyDescent="0.25">
      <c r="A3" s="12" t="s">
        <v>11</v>
      </c>
      <c r="B3" s="16">
        <v>1500</v>
      </c>
      <c r="C3" s="13" t="s">
        <v>7</v>
      </c>
      <c r="D3" s="11"/>
      <c r="E3" s="11"/>
      <c r="G3" s="58" t="s">
        <v>5</v>
      </c>
      <c r="H3" s="56" t="s">
        <v>6</v>
      </c>
      <c r="I3" s="63" t="s">
        <v>36</v>
      </c>
      <c r="J3" s="60" t="s">
        <v>2</v>
      </c>
      <c r="K3" s="61"/>
      <c r="L3" s="61"/>
      <c r="M3" s="61"/>
      <c r="N3" s="62"/>
      <c r="O3" s="60" t="s">
        <v>3</v>
      </c>
      <c r="P3" s="61"/>
      <c r="Q3" s="61"/>
      <c r="R3" s="61"/>
      <c r="S3" s="62"/>
      <c r="T3" s="60" t="s">
        <v>4</v>
      </c>
      <c r="U3" s="61"/>
      <c r="V3" s="61"/>
      <c r="W3" s="61"/>
      <c r="X3" s="62"/>
    </row>
    <row r="4" spans="1:24" ht="15.75" thickBot="1" x14ac:dyDescent="0.3">
      <c r="A4" s="14" t="s">
        <v>12</v>
      </c>
      <c r="B4" s="17">
        <v>0</v>
      </c>
      <c r="C4" s="2" t="s">
        <v>0</v>
      </c>
      <c r="D4" s="11"/>
      <c r="E4" s="11"/>
      <c r="G4" s="59"/>
      <c r="H4" s="57"/>
      <c r="I4" s="64"/>
      <c r="J4" s="6" t="s">
        <v>8</v>
      </c>
      <c r="K4" s="7" t="s">
        <v>9</v>
      </c>
      <c r="L4" s="7" t="s">
        <v>10</v>
      </c>
      <c r="M4" s="25" t="s">
        <v>20</v>
      </c>
      <c r="N4" s="35" t="s">
        <v>21</v>
      </c>
      <c r="O4" s="6" t="s">
        <v>8</v>
      </c>
      <c r="P4" s="7" t="s">
        <v>9</v>
      </c>
      <c r="Q4" s="7" t="s">
        <v>10</v>
      </c>
      <c r="R4" s="25" t="s">
        <v>20</v>
      </c>
      <c r="S4" s="35" t="s">
        <v>21</v>
      </c>
      <c r="T4" s="6" t="s">
        <v>8</v>
      </c>
      <c r="U4" s="7" t="s">
        <v>9</v>
      </c>
      <c r="V4" s="7" t="s">
        <v>10</v>
      </c>
      <c r="W4" s="25" t="s">
        <v>20</v>
      </c>
      <c r="X4" s="35" t="s">
        <v>21</v>
      </c>
    </row>
    <row r="5" spans="1:24" x14ac:dyDescent="0.25">
      <c r="A5" s="14" t="s">
        <v>13</v>
      </c>
      <c r="B5" s="17">
        <v>2.5000000000000001E-5</v>
      </c>
      <c r="C5" s="2" t="s">
        <v>0</v>
      </c>
      <c r="D5" s="11"/>
      <c r="E5" s="11"/>
      <c r="G5" s="39">
        <v>1E-4</v>
      </c>
      <c r="H5" s="40">
        <f>2*PI()*G5</f>
        <v>6.2831853071795862E-4</v>
      </c>
      <c r="I5" s="41">
        <f>-$B$13</f>
        <v>1.5899999999999999</v>
      </c>
      <c r="J5" s="39">
        <f>$B$3^2*$B$4*$H5/(-1-($B$3*$B$4*$H5)^2)</f>
        <v>0</v>
      </c>
      <c r="K5" s="42">
        <f>-$B$3/(-1-($B$3*$B$4*$H5)^2)</f>
        <v>1500</v>
      </c>
      <c r="L5" s="42">
        <f>SQRT(J5^2+K5^2)</f>
        <v>1500</v>
      </c>
      <c r="M5" s="42">
        <f>$B$3*$B$12+L5*($B$8-$B$12)</f>
        <v>2.04</v>
      </c>
      <c r="N5" s="40">
        <f>$B$3*$B$12+L5*($B$16-$B$12)</f>
        <v>1.1399999999999999</v>
      </c>
      <c r="O5" s="39">
        <f>$B$3^2*$B$5*$H5/(-1-($B$3*$B$5*$H5)^2)</f>
        <v>-3.5342917333264015E-2</v>
      </c>
      <c r="P5" s="42">
        <f>-$B$3/(-1-($B$3*$B$5*$H5)^2)</f>
        <v>1499.9999991672521</v>
      </c>
      <c r="Q5" s="42">
        <f>SQRT(O5^2+P5^2)</f>
        <v>1499.9999995836263</v>
      </c>
      <c r="R5" s="42">
        <f>$B$3*$B$12+Q5*($B$8-$B$12)</f>
        <v>2.039999999875088</v>
      </c>
      <c r="S5" s="40">
        <f>$B$3*$B$12+Q5*($B$16-$B$12)</f>
        <v>1.1400000001249122</v>
      </c>
      <c r="T5" s="39">
        <f>$B$3^2*$B$6*$H5/(-1-($B$3*$B$6*$H5)^2)</f>
        <v>-3.5342721142379849</v>
      </c>
      <c r="U5" s="42">
        <f>-$B$3/(-1-($B$3*$B$6*$H5)^2)</f>
        <v>1499.9916725675178</v>
      </c>
      <c r="V5" s="42">
        <f>SQRT(T5^2+U5^2)</f>
        <v>1499.9958362779801</v>
      </c>
      <c r="W5" s="42">
        <f>$B$3*$B$12+V5*($B$8-$B$12)</f>
        <v>2.0399987508833943</v>
      </c>
      <c r="X5" s="40">
        <f>$B$3*$B$12+V5*($B$16-$B$12)</f>
        <v>1.1400012491166058</v>
      </c>
    </row>
    <row r="6" spans="1:24" x14ac:dyDescent="0.25">
      <c r="A6" s="14" t="s">
        <v>14</v>
      </c>
      <c r="B6" s="17">
        <v>2.5000000000000001E-3</v>
      </c>
      <c r="C6" s="2" t="s">
        <v>0</v>
      </c>
      <c r="D6" s="11"/>
      <c r="E6" s="11"/>
      <c r="G6" s="30">
        <f>G5*1.5</f>
        <v>1.5000000000000001E-4</v>
      </c>
      <c r="H6" s="8">
        <f t="shared" ref="H6:H55" si="0">2*PI()*G6</f>
        <v>9.4247779607693804E-4</v>
      </c>
      <c r="I6" s="38">
        <f t="shared" ref="I6:I55" si="1">-$B$13</f>
        <v>1.5899999999999999</v>
      </c>
      <c r="J6" s="30">
        <f t="shared" ref="J6:J55" si="2">$B$3^2*$B$4*$H6/(-1-($B$3*$B$4*$H6)^2)</f>
        <v>0</v>
      </c>
      <c r="K6" s="29">
        <f t="shared" ref="K6:K55" si="3">-$B$3/(-1-($B$3*$B$4*$H6)^2)</f>
        <v>1500</v>
      </c>
      <c r="L6" s="29">
        <f t="shared" ref="L6:L55" si="4">SQRT(J6^2+K6^2)</f>
        <v>1500</v>
      </c>
      <c r="M6" s="29">
        <f t="shared" ref="M6:M55" si="5">$B$3*$B$12+L6*($B$8-$B$12)</f>
        <v>2.04</v>
      </c>
      <c r="N6" s="8">
        <f t="shared" ref="N6:N55" si="6">$B$3*$B$12+L6*($B$16-$B$12)</f>
        <v>1.1399999999999999</v>
      </c>
      <c r="O6" s="30">
        <f t="shared" ref="O6:O55" si="7">$B$3^2*$B$5*$H6/(-1-($B$3*$B$5*$H6)^2)</f>
        <v>-5.3014375963106347E-2</v>
      </c>
      <c r="P6" s="29">
        <f t="shared" ref="P6:P55" si="8">-$B$3/(-1-($B$3*$B$5*$H6)^2)</f>
        <v>1499.9999981263172</v>
      </c>
      <c r="Q6" s="29">
        <f t="shared" ref="Q6:Q55" si="9">SQRT(O6^2+P6^2)</f>
        <v>1499.9999990631586</v>
      </c>
      <c r="R6" s="29">
        <f t="shared" ref="R6:R55" si="10">$B$3*$B$12+Q6*($B$8-$B$12)</f>
        <v>2.0399999997189475</v>
      </c>
      <c r="S6" s="8">
        <f t="shared" ref="S6:S55" si="11">$B$3*$B$12+Q6*($B$16-$B$12)</f>
        <v>1.1400000002810524</v>
      </c>
      <c r="T6" s="30">
        <f t="shared" ref="T6:T55" si="12">$B$3^2*$B$6*$H6/(-1-($B$3*$B$6*$H6)^2)</f>
        <v>-5.301371382346769</v>
      </c>
      <c r="U6" s="29">
        <f t="shared" ref="U6:U55" si="13">-$B$3/(-1-($B$3*$B$6*$H6)^2)</f>
        <v>1499.9812634069376</v>
      </c>
      <c r="V6" s="29">
        <f t="shared" ref="V6" si="14">SQRT(T6^2+U6^2)</f>
        <v>1499.9906316742135</v>
      </c>
      <c r="W6" s="29">
        <f t="shared" ref="W6:W55" si="15">$B$3*$B$12+V6*($B$8-$B$12)</f>
        <v>2.0399971895022642</v>
      </c>
      <c r="X6" s="8">
        <f t="shared" ref="X6:X55" si="16">$B$3*$B$12+V6*($B$16-$B$12)</f>
        <v>1.140002810497736</v>
      </c>
    </row>
    <row r="7" spans="1:24" x14ac:dyDescent="0.25">
      <c r="D7" s="11"/>
      <c r="E7" s="11"/>
      <c r="G7" s="30">
        <f t="shared" ref="G7:G55" si="17">G6*1.5</f>
        <v>2.2500000000000002E-4</v>
      </c>
      <c r="H7" s="8">
        <f>2*PI()*G7</f>
        <v>1.4137166941154071E-3</v>
      </c>
      <c r="I7" s="38">
        <f t="shared" si="1"/>
        <v>1.5899999999999999</v>
      </c>
      <c r="J7" s="30">
        <f t="shared" si="2"/>
        <v>0</v>
      </c>
      <c r="K7" s="29">
        <f t="shared" si="3"/>
        <v>1500</v>
      </c>
      <c r="L7" s="29">
        <f t="shared" si="4"/>
        <v>1500</v>
      </c>
      <c r="M7" s="29">
        <f t="shared" si="5"/>
        <v>2.04</v>
      </c>
      <c r="N7" s="8">
        <f t="shared" si="6"/>
        <v>1.1399999999999999</v>
      </c>
      <c r="O7" s="30">
        <f t="shared" si="7"/>
        <v>-7.9521563820494384E-2</v>
      </c>
      <c r="P7" s="29">
        <f t="shared" si="8"/>
        <v>1499.999995784214</v>
      </c>
      <c r="Q7" s="29">
        <f t="shared" si="9"/>
        <v>1499.9999978921069</v>
      </c>
      <c r="R7" s="29">
        <f t="shared" si="10"/>
        <v>2.0399999993676321</v>
      </c>
      <c r="S7" s="8">
        <f t="shared" si="11"/>
        <v>1.1400000006323678</v>
      </c>
      <c r="T7" s="30">
        <f t="shared" si="12"/>
        <v>-7.9519329134109373</v>
      </c>
      <c r="U7" s="29">
        <f t="shared" si="13"/>
        <v>1499.9578433238366</v>
      </c>
      <c r="V7" s="29">
        <f t="shared" ref="V7:V55" si="18">SQRT(T7^2+U7^2)</f>
        <v>1499.9789215138173</v>
      </c>
      <c r="W7" s="29">
        <f t="shared" si="15"/>
        <v>2.0399936764541451</v>
      </c>
      <c r="X7" s="8">
        <f t="shared" si="16"/>
        <v>1.1400063235458548</v>
      </c>
    </row>
    <row r="8" spans="1:24" ht="15.75" thickBot="1" x14ac:dyDescent="0.3">
      <c r="A8" s="15" t="s">
        <v>17</v>
      </c>
      <c r="B8" s="18">
        <f>1.36*10^-3</f>
        <v>1.3600000000000001E-3</v>
      </c>
      <c r="C8" s="3" t="s">
        <v>1</v>
      </c>
      <c r="D8" s="11"/>
      <c r="E8" s="11"/>
      <c r="G8" s="30">
        <f t="shared" si="17"/>
        <v>3.3750000000000002E-4</v>
      </c>
      <c r="H8" s="9">
        <f>2*PI()*G8</f>
        <v>2.1205750411731105E-3</v>
      </c>
      <c r="I8" s="38">
        <f t="shared" si="1"/>
        <v>1.5899999999999999</v>
      </c>
      <c r="J8" s="31">
        <f t="shared" si="2"/>
        <v>0</v>
      </c>
      <c r="K8" s="32">
        <f t="shared" si="3"/>
        <v>1500</v>
      </c>
      <c r="L8" s="29">
        <f t="shared" si="4"/>
        <v>1500</v>
      </c>
      <c r="M8" s="29">
        <f t="shared" si="5"/>
        <v>2.04</v>
      </c>
      <c r="N8" s="8">
        <f t="shared" si="6"/>
        <v>1.1399999999999999</v>
      </c>
      <c r="O8" s="31">
        <f t="shared" si="7"/>
        <v>-0.11928234531168419</v>
      </c>
      <c r="P8" s="32">
        <f t="shared" si="8"/>
        <v>1499.9999905144814</v>
      </c>
      <c r="Q8" s="29">
        <f t="shared" si="9"/>
        <v>1499.9999952572407</v>
      </c>
      <c r="R8" s="29">
        <f t="shared" si="10"/>
        <v>2.0399999985771724</v>
      </c>
      <c r="S8" s="8">
        <f t="shared" si="11"/>
        <v>1.1400000014228278</v>
      </c>
      <c r="T8" s="31">
        <f t="shared" si="12"/>
        <v>-11.927480351010907</v>
      </c>
      <c r="U8" s="32">
        <f t="shared" si="13"/>
        <v>1499.9051508107382</v>
      </c>
      <c r="V8" s="32">
        <f t="shared" si="18"/>
        <v>1499.9525746556478</v>
      </c>
      <c r="W8" s="29">
        <f t="shared" si="15"/>
        <v>2.0399857723966943</v>
      </c>
      <c r="X8" s="8">
        <f t="shared" si="16"/>
        <v>1.1400142276033056</v>
      </c>
    </row>
    <row r="9" spans="1:24" x14ac:dyDescent="0.25">
      <c r="E9" s="11"/>
      <c r="G9" s="30">
        <f t="shared" si="17"/>
        <v>5.0624999999999997E-4</v>
      </c>
      <c r="H9" s="9">
        <f t="shared" si="0"/>
        <v>3.1808625617596653E-3</v>
      </c>
      <c r="I9" s="38">
        <f t="shared" si="1"/>
        <v>1.5899999999999999</v>
      </c>
      <c r="J9" s="31">
        <f t="shared" si="2"/>
        <v>0</v>
      </c>
      <c r="K9" s="32">
        <f t="shared" si="3"/>
        <v>1500</v>
      </c>
      <c r="L9" s="29">
        <f t="shared" si="4"/>
        <v>1500</v>
      </c>
      <c r="M9" s="29">
        <f t="shared" si="5"/>
        <v>2.04</v>
      </c>
      <c r="N9" s="8">
        <f t="shared" si="6"/>
        <v>1.1399999999999999</v>
      </c>
      <c r="O9" s="31">
        <f t="shared" si="7"/>
        <v>-0.1789235165532076</v>
      </c>
      <c r="P9" s="32">
        <f t="shared" si="8"/>
        <v>1499.9999786575831</v>
      </c>
      <c r="Q9" s="29">
        <f t="shared" si="9"/>
        <v>1499.9999893287916</v>
      </c>
      <c r="R9" s="29">
        <f t="shared" si="10"/>
        <v>2.0399999967986373</v>
      </c>
      <c r="S9" s="8">
        <f t="shared" si="11"/>
        <v>1.1400000032013624</v>
      </c>
      <c r="T9" s="31">
        <f t="shared" si="12"/>
        <v>-17.889806498481004</v>
      </c>
      <c r="U9" s="32">
        <f t="shared" si="13"/>
        <v>1499.7866061910197</v>
      </c>
      <c r="V9" s="32">
        <f t="shared" si="18"/>
        <v>1499.8932993004969</v>
      </c>
      <c r="W9" s="29">
        <f t="shared" si="15"/>
        <v>2.0399679897901493</v>
      </c>
      <c r="X9" s="8">
        <f t="shared" si="16"/>
        <v>1.1400320102098509</v>
      </c>
    </row>
    <row r="10" spans="1:24" x14ac:dyDescent="0.25">
      <c r="G10" s="30">
        <f t="shared" si="17"/>
        <v>7.5937499999999996E-4</v>
      </c>
      <c r="H10" s="9">
        <f t="shared" si="0"/>
        <v>4.7712938426394983E-3</v>
      </c>
      <c r="I10" s="38">
        <f t="shared" si="1"/>
        <v>1.5899999999999999</v>
      </c>
      <c r="J10" s="31">
        <f t="shared" si="2"/>
        <v>0</v>
      </c>
      <c r="K10" s="32">
        <f t="shared" si="3"/>
        <v>1500</v>
      </c>
      <c r="L10" s="29">
        <f t="shared" si="4"/>
        <v>1500</v>
      </c>
      <c r="M10" s="29">
        <f t="shared" si="5"/>
        <v>2.04</v>
      </c>
      <c r="N10" s="8">
        <f t="shared" si="6"/>
        <v>1.1399999999999999</v>
      </c>
      <c r="O10" s="31">
        <f t="shared" si="7"/>
        <v>-0.26838527005648621</v>
      </c>
      <c r="P10" s="32">
        <f t="shared" si="8"/>
        <v>1499.9999519795629</v>
      </c>
      <c r="Q10" s="29">
        <f t="shared" si="9"/>
        <v>1499.9999759897812</v>
      </c>
      <c r="R10" s="29">
        <f t="shared" si="10"/>
        <v>2.0399999927969343</v>
      </c>
      <c r="S10" s="8">
        <f t="shared" si="11"/>
        <v>1.1400000072030656</v>
      </c>
      <c r="T10" s="31">
        <f t="shared" si="12"/>
        <v>-26.829938628722591</v>
      </c>
      <c r="U10" s="32">
        <f t="shared" si="13"/>
        <v>1499.5199492963338</v>
      </c>
      <c r="V10" s="32">
        <f t="shared" si="18"/>
        <v>1499.7599554410367</v>
      </c>
      <c r="W10" s="29">
        <f t="shared" si="15"/>
        <v>2.039927986632311</v>
      </c>
      <c r="X10" s="8">
        <f t="shared" si="16"/>
        <v>1.1400720133676889</v>
      </c>
    </row>
    <row r="11" spans="1:24" ht="15.75" thickBot="1" x14ac:dyDescent="0.3">
      <c r="G11" s="30">
        <f t="shared" si="17"/>
        <v>1.1390624999999999E-3</v>
      </c>
      <c r="H11" s="9">
        <f t="shared" si="0"/>
        <v>7.1569407639592471E-3</v>
      </c>
      <c r="I11" s="38">
        <f t="shared" si="1"/>
        <v>1.5899999999999999</v>
      </c>
      <c r="J11" s="31">
        <f t="shared" si="2"/>
        <v>0</v>
      </c>
      <c r="K11" s="32">
        <f t="shared" si="3"/>
        <v>1500</v>
      </c>
      <c r="L11" s="29">
        <f t="shared" si="4"/>
        <v>1500</v>
      </c>
      <c r="M11" s="29">
        <f t="shared" si="5"/>
        <v>2.04</v>
      </c>
      <c r="N11" s="8">
        <f t="shared" si="6"/>
        <v>1.1399999999999999</v>
      </c>
      <c r="O11" s="31">
        <f t="shared" si="7"/>
        <v>-0.40257788897475744</v>
      </c>
      <c r="P11" s="32">
        <f t="shared" si="8"/>
        <v>1499.999891954021</v>
      </c>
      <c r="Q11" s="29">
        <f t="shared" si="9"/>
        <v>1499.9999459770095</v>
      </c>
      <c r="R11" s="29">
        <f t="shared" si="10"/>
        <v>2.0399999837931029</v>
      </c>
      <c r="S11" s="8">
        <f t="shared" si="11"/>
        <v>1.1400000162068971</v>
      </c>
      <c r="T11" s="31">
        <f t="shared" si="12"/>
        <v>-40.228814717406593</v>
      </c>
      <c r="U11" s="32">
        <f t="shared" si="13"/>
        <v>1498.920317835237</v>
      </c>
      <c r="V11" s="32">
        <f t="shared" si="18"/>
        <v>1499.4600617398435</v>
      </c>
      <c r="W11" s="29">
        <f t="shared" si="15"/>
        <v>2.0398380185219533</v>
      </c>
      <c r="X11" s="8">
        <f t="shared" si="16"/>
        <v>1.1401619814780468</v>
      </c>
    </row>
    <row r="12" spans="1:24" ht="15.75" thickBot="1" x14ac:dyDescent="0.3">
      <c r="A12" s="19" t="s">
        <v>15</v>
      </c>
      <c r="B12" s="20">
        <v>1.06E-3</v>
      </c>
      <c r="C12" s="21" t="s">
        <v>1</v>
      </c>
      <c r="G12" s="30">
        <f t="shared" si="17"/>
        <v>1.7085937499999998E-3</v>
      </c>
      <c r="H12" s="9">
        <f t="shared" si="0"/>
        <v>1.0735411145938871E-2</v>
      </c>
      <c r="I12" s="38">
        <f t="shared" si="1"/>
        <v>1.5899999999999999</v>
      </c>
      <c r="J12" s="31">
        <f t="shared" si="2"/>
        <v>0</v>
      </c>
      <c r="K12" s="32">
        <f t="shared" si="3"/>
        <v>1500</v>
      </c>
      <c r="L12" s="29">
        <f t="shared" si="4"/>
        <v>1500</v>
      </c>
      <c r="M12" s="29">
        <f t="shared" si="5"/>
        <v>2.04</v>
      </c>
      <c r="N12" s="8">
        <f t="shared" si="6"/>
        <v>1.1399999999999999</v>
      </c>
      <c r="O12" s="31">
        <f t="shared" si="7"/>
        <v>-0.60386677909098851</v>
      </c>
      <c r="P12" s="32">
        <f t="shared" si="8"/>
        <v>1499.9997568965694</v>
      </c>
      <c r="Q12" s="29">
        <f t="shared" si="9"/>
        <v>1499.9998784482798</v>
      </c>
      <c r="R12" s="29">
        <f t="shared" si="10"/>
        <v>2.0399999635344841</v>
      </c>
      <c r="S12" s="8">
        <f t="shared" si="11"/>
        <v>1.1400000364655161</v>
      </c>
      <c r="T12" s="31">
        <f t="shared" si="12"/>
        <v>-60.288977964243422</v>
      </c>
      <c r="U12" s="32">
        <f t="shared" si="13"/>
        <v>1497.5728988774454</v>
      </c>
      <c r="V12" s="32">
        <f t="shared" si="18"/>
        <v>1498.7859581395096</v>
      </c>
      <c r="W12" s="29">
        <f t="shared" si="15"/>
        <v>2.0396357874418527</v>
      </c>
      <c r="X12" s="8">
        <f t="shared" si="16"/>
        <v>1.140364212558147</v>
      </c>
    </row>
    <row r="13" spans="1:24" ht="15.75" thickBot="1" x14ac:dyDescent="0.3">
      <c r="A13" s="22" t="s">
        <v>19</v>
      </c>
      <c r="B13" s="23">
        <f>-B3*B12</f>
        <v>-1.5899999999999999</v>
      </c>
      <c r="C13" s="24" t="s">
        <v>18</v>
      </c>
      <c r="G13" s="30">
        <f t="shared" si="17"/>
        <v>2.5628906249999996E-3</v>
      </c>
      <c r="H13" s="9">
        <f t="shared" si="0"/>
        <v>1.6103116718908305E-2</v>
      </c>
      <c r="I13" s="38">
        <f t="shared" si="1"/>
        <v>1.5899999999999999</v>
      </c>
      <c r="J13" s="31">
        <f t="shared" si="2"/>
        <v>0</v>
      </c>
      <c r="K13" s="32">
        <f t="shared" si="3"/>
        <v>1500</v>
      </c>
      <c r="L13" s="29">
        <f t="shared" si="4"/>
        <v>1500</v>
      </c>
      <c r="M13" s="29">
        <f t="shared" si="5"/>
        <v>2.04</v>
      </c>
      <c r="N13" s="8">
        <f t="shared" si="6"/>
        <v>1.1399999999999999</v>
      </c>
      <c r="O13" s="31">
        <f t="shared" si="7"/>
        <v>-0.9057999851339128</v>
      </c>
      <c r="P13" s="32">
        <f t="shared" si="8"/>
        <v>1499.9994530173917</v>
      </c>
      <c r="Q13" s="29">
        <f t="shared" si="9"/>
        <v>1499.9997265086708</v>
      </c>
      <c r="R13" s="29">
        <f t="shared" si="10"/>
        <v>2.0399999179526014</v>
      </c>
      <c r="S13" s="8">
        <f t="shared" si="11"/>
        <v>1.1400000820473988</v>
      </c>
      <c r="T13" s="31">
        <f t="shared" si="12"/>
        <v>-90.250926841491307</v>
      </c>
      <c r="U13" s="32">
        <f t="shared" si="13"/>
        <v>1494.5500454665569</v>
      </c>
      <c r="V13" s="32">
        <f t="shared" si="18"/>
        <v>1497.2725430594912</v>
      </c>
      <c r="W13" s="29">
        <f t="shared" si="15"/>
        <v>2.0391817629178473</v>
      </c>
      <c r="X13" s="8">
        <f t="shared" si="16"/>
        <v>1.1408182370821527</v>
      </c>
    </row>
    <row r="14" spans="1:24" x14ac:dyDescent="0.25">
      <c r="G14" s="30">
        <f t="shared" si="17"/>
        <v>3.8443359374999994E-3</v>
      </c>
      <c r="H14" s="9">
        <f t="shared" si="0"/>
        <v>2.4154675078362456E-2</v>
      </c>
      <c r="I14" s="38">
        <f t="shared" si="1"/>
        <v>1.5899999999999999</v>
      </c>
      <c r="J14" s="31">
        <f t="shared" si="2"/>
        <v>0</v>
      </c>
      <c r="K14" s="32">
        <f t="shared" si="3"/>
        <v>1500</v>
      </c>
      <c r="L14" s="29">
        <f t="shared" si="4"/>
        <v>1500</v>
      </c>
      <c r="M14" s="29">
        <f t="shared" si="5"/>
        <v>2.04</v>
      </c>
      <c r="N14" s="8">
        <f t="shared" si="6"/>
        <v>1.1399999999999999</v>
      </c>
      <c r="O14" s="31">
        <f t="shared" si="7"/>
        <v>-1.3586993583801035</v>
      </c>
      <c r="P14" s="32">
        <f t="shared" si="8"/>
        <v>1499.9987692896925</v>
      </c>
      <c r="Q14" s="29">
        <f t="shared" si="9"/>
        <v>1499.9993846447198</v>
      </c>
      <c r="R14" s="29">
        <f t="shared" si="10"/>
        <v>2.0399998153934158</v>
      </c>
      <c r="S14" s="8">
        <f t="shared" si="11"/>
        <v>1.1400001846065839</v>
      </c>
      <c r="T14" s="31">
        <f t="shared" si="12"/>
        <v>-134.7643406544899</v>
      </c>
      <c r="U14" s="32">
        <f t="shared" si="13"/>
        <v>1487.7930417725288</v>
      </c>
      <c r="V14" s="32">
        <f t="shared" si="18"/>
        <v>1493.8840526154609</v>
      </c>
      <c r="W14" s="29">
        <f t="shared" si="15"/>
        <v>2.0381652157846384</v>
      </c>
      <c r="X14" s="8">
        <f t="shared" si="16"/>
        <v>1.1418347842153618</v>
      </c>
    </row>
    <row r="15" spans="1:24" x14ac:dyDescent="0.25">
      <c r="G15" s="30">
        <f t="shared" si="17"/>
        <v>5.7665039062499996E-3</v>
      </c>
      <c r="H15" s="9">
        <f t="shared" si="0"/>
        <v>3.6232012617543691E-2</v>
      </c>
      <c r="I15" s="38">
        <f t="shared" si="1"/>
        <v>1.5899999999999999</v>
      </c>
      <c r="J15" s="31">
        <f t="shared" si="2"/>
        <v>0</v>
      </c>
      <c r="K15" s="32">
        <f t="shared" si="3"/>
        <v>1500</v>
      </c>
      <c r="L15" s="29">
        <f t="shared" si="4"/>
        <v>1500</v>
      </c>
      <c r="M15" s="29">
        <f t="shared" si="5"/>
        <v>2.04</v>
      </c>
      <c r="N15" s="8">
        <f t="shared" si="6"/>
        <v>1.1399999999999999</v>
      </c>
      <c r="O15" s="31">
        <f t="shared" si="7"/>
        <v>-2.0380469473656682</v>
      </c>
      <c r="P15" s="32">
        <f t="shared" si="8"/>
        <v>1499.9972309046484</v>
      </c>
      <c r="Q15" s="29">
        <f t="shared" si="9"/>
        <v>1499.9986154516853</v>
      </c>
      <c r="R15" s="29">
        <f t="shared" si="10"/>
        <v>2.0399995846355057</v>
      </c>
      <c r="S15" s="8">
        <f t="shared" si="11"/>
        <v>1.1400004153644945</v>
      </c>
      <c r="T15" s="31">
        <f t="shared" si="12"/>
        <v>-200.11088991997227</v>
      </c>
      <c r="U15" s="32">
        <f t="shared" si="13"/>
        <v>1472.8109239181688</v>
      </c>
      <c r="V15" s="32">
        <f t="shared" si="18"/>
        <v>1486.3432934141606</v>
      </c>
      <c r="W15" s="29">
        <f t="shared" si="15"/>
        <v>2.0359029880242483</v>
      </c>
      <c r="X15" s="8">
        <f t="shared" si="16"/>
        <v>1.1440970119757519</v>
      </c>
    </row>
    <row r="16" spans="1:24" x14ac:dyDescent="0.25">
      <c r="A16" s="14" t="s">
        <v>16</v>
      </c>
      <c r="B16" s="17">
        <f>0.76*10^-3</f>
        <v>7.6000000000000004E-4</v>
      </c>
      <c r="C16" s="2" t="s">
        <v>1</v>
      </c>
      <c r="G16" s="30">
        <f t="shared" si="17"/>
        <v>8.6497558593750003E-3</v>
      </c>
      <c r="H16" s="9">
        <f t="shared" si="0"/>
        <v>5.4348018926315536E-2</v>
      </c>
      <c r="I16" s="38">
        <f t="shared" si="1"/>
        <v>1.5899999999999999</v>
      </c>
      <c r="J16" s="31">
        <f t="shared" si="2"/>
        <v>0</v>
      </c>
      <c r="K16" s="32">
        <f t="shared" si="3"/>
        <v>1500</v>
      </c>
      <c r="L16" s="29">
        <f t="shared" si="4"/>
        <v>1500</v>
      </c>
      <c r="M16" s="29">
        <f t="shared" si="5"/>
        <v>2.04</v>
      </c>
      <c r="N16" s="8">
        <f t="shared" si="6"/>
        <v>1.1399999999999999</v>
      </c>
      <c r="O16" s="31">
        <f t="shared" si="7"/>
        <v>-3.0570633666318705</v>
      </c>
      <c r="P16" s="32">
        <f t="shared" si="8"/>
        <v>1499.9937695498361</v>
      </c>
      <c r="Q16" s="29">
        <f t="shared" si="9"/>
        <v>1499.9968847716832</v>
      </c>
      <c r="R16" s="29">
        <f t="shared" si="10"/>
        <v>2.039999065431505</v>
      </c>
      <c r="S16" s="8">
        <f t="shared" si="11"/>
        <v>1.1400009345684949</v>
      </c>
      <c r="T16" s="31">
        <f t="shared" si="12"/>
        <v>-293.51597799908325</v>
      </c>
      <c r="U16" s="32">
        <f t="shared" si="13"/>
        <v>1440.1799552719867</v>
      </c>
      <c r="V16" s="32">
        <f t="shared" si="18"/>
        <v>1469.7856758412024</v>
      </c>
      <c r="W16" s="29">
        <f t="shared" si="15"/>
        <v>2.0309357027523607</v>
      </c>
      <c r="X16" s="8">
        <f t="shared" si="16"/>
        <v>1.1490642972476393</v>
      </c>
    </row>
    <row r="17" spans="1:24" x14ac:dyDescent="0.25">
      <c r="G17" s="30">
        <f t="shared" si="17"/>
        <v>1.29746337890625E-2</v>
      </c>
      <c r="H17" s="9">
        <f t="shared" si="0"/>
        <v>8.1522028389473311E-2</v>
      </c>
      <c r="I17" s="38">
        <f t="shared" si="1"/>
        <v>1.5899999999999999</v>
      </c>
      <c r="J17" s="31">
        <f t="shared" si="2"/>
        <v>0</v>
      </c>
      <c r="K17" s="32">
        <f t="shared" si="3"/>
        <v>1500</v>
      </c>
      <c r="L17" s="29">
        <f t="shared" si="4"/>
        <v>1500</v>
      </c>
      <c r="M17" s="29">
        <f t="shared" si="5"/>
        <v>2.04</v>
      </c>
      <c r="N17" s="8">
        <f t="shared" si="6"/>
        <v>1.1399999999999999</v>
      </c>
      <c r="O17" s="31">
        <f t="shared" si="7"/>
        <v>-4.5855712414702268</v>
      </c>
      <c r="P17" s="32">
        <f t="shared" si="8"/>
        <v>1499.985981559915</v>
      </c>
      <c r="Q17" s="29">
        <f t="shared" si="9"/>
        <v>1499.992990763581</v>
      </c>
      <c r="R17" s="29">
        <f t="shared" si="10"/>
        <v>2.0399978972290742</v>
      </c>
      <c r="S17" s="8">
        <f t="shared" si="11"/>
        <v>1.1400021027709257</v>
      </c>
      <c r="T17" s="31">
        <f t="shared" si="12"/>
        <v>-419.36843488818488</v>
      </c>
      <c r="U17" s="32">
        <f t="shared" si="13"/>
        <v>1371.7958795452366</v>
      </c>
      <c r="V17" s="32">
        <f t="shared" si="18"/>
        <v>1434.4663883541696</v>
      </c>
      <c r="W17" s="29">
        <f t="shared" si="15"/>
        <v>2.0203399165062508</v>
      </c>
      <c r="X17" s="8">
        <f t="shared" si="16"/>
        <v>1.1596600834937492</v>
      </c>
    </row>
    <row r="18" spans="1:24" x14ac:dyDescent="0.25">
      <c r="A18" s="26"/>
      <c r="B18" s="27"/>
      <c r="C18" s="28"/>
      <c r="G18" s="30">
        <f t="shared" si="17"/>
        <v>1.946195068359375E-2</v>
      </c>
      <c r="H18" s="9">
        <f t="shared" si="0"/>
        <v>0.12228304258420995</v>
      </c>
      <c r="I18" s="38">
        <f t="shared" si="1"/>
        <v>1.5899999999999999</v>
      </c>
      <c r="J18" s="31">
        <f t="shared" si="2"/>
        <v>0</v>
      </c>
      <c r="K18" s="32">
        <f t="shared" si="3"/>
        <v>1500</v>
      </c>
      <c r="L18" s="29">
        <f t="shared" si="4"/>
        <v>1500</v>
      </c>
      <c r="M18" s="29">
        <f t="shared" si="5"/>
        <v>2.04</v>
      </c>
      <c r="N18" s="8">
        <f t="shared" si="6"/>
        <v>1.1399999999999999</v>
      </c>
      <c r="O18" s="31">
        <f t="shared" si="7"/>
        <v>-6.878276509949389</v>
      </c>
      <c r="P18" s="32">
        <f t="shared" si="8"/>
        <v>1499.9684588782736</v>
      </c>
      <c r="Q18" s="29">
        <f t="shared" si="9"/>
        <v>1499.9842293562324</v>
      </c>
      <c r="R18" s="29">
        <f t="shared" si="10"/>
        <v>2.0399952688068699</v>
      </c>
      <c r="S18" s="8">
        <f t="shared" si="11"/>
        <v>1.1400047311931303</v>
      </c>
      <c r="T18" s="31">
        <f t="shared" si="12"/>
        <v>-568.33371555892711</v>
      </c>
      <c r="U18" s="32">
        <f t="shared" si="13"/>
        <v>1239.3840902184954</v>
      </c>
      <c r="V18" s="32">
        <f t="shared" si="18"/>
        <v>1363.4794224071527</v>
      </c>
      <c r="W18" s="29">
        <f t="shared" si="15"/>
        <v>1.9990438267221458</v>
      </c>
      <c r="X18" s="8">
        <f t="shared" si="16"/>
        <v>1.1809561732778542</v>
      </c>
    </row>
    <row r="19" spans="1:24" x14ac:dyDescent="0.25">
      <c r="G19" s="30">
        <f t="shared" si="17"/>
        <v>2.9192926025390625E-2</v>
      </c>
      <c r="H19" s="9">
        <f t="shared" si="0"/>
        <v>0.18342456387631492</v>
      </c>
      <c r="I19" s="38">
        <f t="shared" si="1"/>
        <v>1.5899999999999999</v>
      </c>
      <c r="J19" s="31">
        <f t="shared" si="2"/>
        <v>0</v>
      </c>
      <c r="K19" s="32">
        <f t="shared" si="3"/>
        <v>1500</v>
      </c>
      <c r="L19" s="29">
        <f t="shared" si="4"/>
        <v>1500</v>
      </c>
      <c r="M19" s="29">
        <f t="shared" si="5"/>
        <v>2.04</v>
      </c>
      <c r="N19" s="8">
        <f t="shared" si="6"/>
        <v>1.1399999999999999</v>
      </c>
      <c r="O19" s="31">
        <f t="shared" si="7"/>
        <v>-10.317143586355977</v>
      </c>
      <c r="P19" s="32">
        <f t="shared" si="8"/>
        <v>1499.9290343413959</v>
      </c>
      <c r="Q19" s="29">
        <f t="shared" si="9"/>
        <v>1499.9645167510109</v>
      </c>
      <c r="R19" s="29">
        <f t="shared" si="10"/>
        <v>2.0399893550253032</v>
      </c>
      <c r="S19" s="8">
        <f t="shared" si="11"/>
        <v>1.1400106449746967</v>
      </c>
      <c r="T19" s="31">
        <f t="shared" si="12"/>
        <v>-700.38993903544497</v>
      </c>
      <c r="U19" s="32">
        <f t="shared" si="13"/>
        <v>1018.2423033339927</v>
      </c>
      <c r="V19" s="32">
        <f t="shared" si="18"/>
        <v>1235.8654680024802</v>
      </c>
      <c r="W19" s="29">
        <f t="shared" si="15"/>
        <v>1.9607596404007441</v>
      </c>
      <c r="X19" s="8">
        <f t="shared" si="16"/>
        <v>1.2192403595992558</v>
      </c>
    </row>
    <row r="20" spans="1:24" x14ac:dyDescent="0.25">
      <c r="G20" s="30">
        <f t="shared" si="17"/>
        <v>4.3789389038085935E-2</v>
      </c>
      <c r="H20" s="9">
        <f t="shared" si="0"/>
        <v>0.2751368458144724</v>
      </c>
      <c r="I20" s="38">
        <f t="shared" si="1"/>
        <v>1.5899999999999999</v>
      </c>
      <c r="J20" s="31">
        <f t="shared" si="2"/>
        <v>0</v>
      </c>
      <c r="K20" s="32">
        <f t="shared" si="3"/>
        <v>1500</v>
      </c>
      <c r="L20" s="29">
        <f t="shared" si="4"/>
        <v>1500</v>
      </c>
      <c r="M20" s="29">
        <f t="shared" si="5"/>
        <v>2.04</v>
      </c>
      <c r="N20" s="8">
        <f t="shared" si="6"/>
        <v>1.1399999999999999</v>
      </c>
      <c r="O20" s="31">
        <f t="shared" si="7"/>
        <v>-15.474800230042222</v>
      </c>
      <c r="P20" s="32">
        <f t="shared" si="8"/>
        <v>1499.840336710316</v>
      </c>
      <c r="Q20" s="29">
        <f t="shared" si="9"/>
        <v>1499.9201662306812</v>
      </c>
      <c r="R20" s="29">
        <f t="shared" si="10"/>
        <v>2.0399760498692046</v>
      </c>
      <c r="S20" s="8">
        <f t="shared" si="11"/>
        <v>1.1400239501307956</v>
      </c>
      <c r="T20" s="31">
        <f t="shared" si="12"/>
        <v>-749.63348927320123</v>
      </c>
      <c r="U20" s="32">
        <f t="shared" si="13"/>
        <v>726.55577341677872</v>
      </c>
      <c r="V20" s="32">
        <f t="shared" si="18"/>
        <v>1043.9509854993998</v>
      </c>
      <c r="W20" s="29">
        <f t="shared" si="15"/>
        <v>1.9031852956498199</v>
      </c>
      <c r="X20" s="8">
        <f t="shared" si="16"/>
        <v>1.2768147043501799</v>
      </c>
    </row>
    <row r="21" spans="1:24" x14ac:dyDescent="0.25">
      <c r="G21" s="30">
        <f t="shared" si="17"/>
        <v>6.5684083557128903E-2</v>
      </c>
      <c r="H21" s="9">
        <f t="shared" si="0"/>
        <v>0.4127052687217086</v>
      </c>
      <c r="I21" s="38">
        <f t="shared" si="1"/>
        <v>1.5899999999999999</v>
      </c>
      <c r="J21" s="31">
        <f t="shared" si="2"/>
        <v>0</v>
      </c>
      <c r="K21" s="32">
        <f t="shared" si="3"/>
        <v>1500</v>
      </c>
      <c r="L21" s="29">
        <f t="shared" si="4"/>
        <v>1500</v>
      </c>
      <c r="M21" s="29">
        <f t="shared" si="5"/>
        <v>2.04</v>
      </c>
      <c r="N21" s="8">
        <f t="shared" si="6"/>
        <v>1.1399999999999999</v>
      </c>
      <c r="O21" s="31">
        <f t="shared" si="7"/>
        <v>-23.209112309045082</v>
      </c>
      <c r="P21" s="32">
        <f t="shared" si="8"/>
        <v>1499.6408053900391</v>
      </c>
      <c r="Q21" s="29">
        <f t="shared" si="9"/>
        <v>1499.8203919420016</v>
      </c>
      <c r="R21" s="29">
        <f t="shared" si="10"/>
        <v>2.0399461175826006</v>
      </c>
      <c r="S21" s="8">
        <f t="shared" si="11"/>
        <v>1.1400538824173996</v>
      </c>
      <c r="T21" s="31">
        <f t="shared" si="12"/>
        <v>-683.7488805183923</v>
      </c>
      <c r="U21" s="32">
        <f t="shared" si="13"/>
        <v>441.79962947808565</v>
      </c>
      <c r="V21" s="32">
        <f t="shared" si="18"/>
        <v>814.06353819411936</v>
      </c>
      <c r="W21" s="29">
        <f t="shared" si="15"/>
        <v>1.8342190614582359</v>
      </c>
      <c r="X21" s="8">
        <f t="shared" si="16"/>
        <v>1.3457809385417641</v>
      </c>
    </row>
    <row r="22" spans="1:24" x14ac:dyDescent="0.25">
      <c r="G22" s="30">
        <f t="shared" si="17"/>
        <v>9.8526125335693354E-2</v>
      </c>
      <c r="H22" s="9">
        <f t="shared" si="0"/>
        <v>0.61905790308256281</v>
      </c>
      <c r="I22" s="38">
        <f t="shared" si="1"/>
        <v>1.5899999999999999</v>
      </c>
      <c r="J22" s="31">
        <f t="shared" si="2"/>
        <v>0</v>
      </c>
      <c r="K22" s="32">
        <f t="shared" si="3"/>
        <v>1500</v>
      </c>
      <c r="L22" s="29">
        <f t="shared" si="4"/>
        <v>1500</v>
      </c>
      <c r="M22" s="29">
        <f t="shared" si="5"/>
        <v>2.04</v>
      </c>
      <c r="N22" s="8">
        <f t="shared" si="6"/>
        <v>1.1399999999999999</v>
      </c>
      <c r="O22" s="31">
        <f t="shared" si="7"/>
        <v>-34.803250846806534</v>
      </c>
      <c r="P22" s="32">
        <f t="shared" si="8"/>
        <v>1499.1920539691369</v>
      </c>
      <c r="Q22" s="29">
        <f t="shared" si="9"/>
        <v>1499.5959725718474</v>
      </c>
      <c r="R22" s="29">
        <f t="shared" si="10"/>
        <v>2.0398787917715544</v>
      </c>
      <c r="S22" s="8">
        <f t="shared" si="11"/>
        <v>1.1401212082284458</v>
      </c>
      <c r="T22" s="31">
        <f t="shared" si="12"/>
        <v>-545.01274598969985</v>
      </c>
      <c r="U22" s="32">
        <f t="shared" si="13"/>
        <v>234.77082117880116</v>
      </c>
      <c r="V22" s="32">
        <f t="shared" si="18"/>
        <v>593.42752865720831</v>
      </c>
      <c r="W22" s="29">
        <f t="shared" si="15"/>
        <v>1.7680282585971625</v>
      </c>
      <c r="X22" s="8">
        <f t="shared" si="16"/>
        <v>1.4119717414028374</v>
      </c>
    </row>
    <row r="23" spans="1:24" x14ac:dyDescent="0.25">
      <c r="G23" s="30">
        <f t="shared" si="17"/>
        <v>0.14778918800354002</v>
      </c>
      <c r="H23" s="9">
        <f t="shared" si="0"/>
        <v>0.92858685462384416</v>
      </c>
      <c r="I23" s="38">
        <f t="shared" si="1"/>
        <v>1.5899999999999999</v>
      </c>
      <c r="J23" s="31">
        <f t="shared" si="2"/>
        <v>0</v>
      </c>
      <c r="K23" s="32">
        <f t="shared" si="3"/>
        <v>1500</v>
      </c>
      <c r="L23" s="29">
        <f t="shared" si="4"/>
        <v>1500</v>
      </c>
      <c r="M23" s="29">
        <f t="shared" si="5"/>
        <v>2.04</v>
      </c>
      <c r="N23" s="8">
        <f t="shared" si="6"/>
        <v>1.1399999999999999</v>
      </c>
      <c r="O23" s="31">
        <f t="shared" si="7"/>
        <v>-52.16975098417749</v>
      </c>
      <c r="P23" s="32">
        <f t="shared" si="8"/>
        <v>1498.1833445635161</v>
      </c>
      <c r="Q23" s="29">
        <f t="shared" si="9"/>
        <v>1499.0913970953452</v>
      </c>
      <c r="R23" s="29">
        <f t="shared" si="10"/>
        <v>2.0397274191286034</v>
      </c>
      <c r="S23" s="8">
        <f t="shared" si="11"/>
        <v>1.1402725808713965</v>
      </c>
      <c r="T23" s="31">
        <f t="shared" si="12"/>
        <v>-397.94391175045098</v>
      </c>
      <c r="U23" s="32">
        <f t="shared" si="13"/>
        <v>114.27943001602559</v>
      </c>
      <c r="V23" s="32">
        <f t="shared" si="18"/>
        <v>414.02795198396734</v>
      </c>
      <c r="W23" s="29">
        <f t="shared" si="15"/>
        <v>1.7142083855951902</v>
      </c>
      <c r="X23" s="8">
        <f t="shared" si="16"/>
        <v>1.4657916144048098</v>
      </c>
    </row>
    <row r="24" spans="1:24" x14ac:dyDescent="0.25">
      <c r="G24" s="30">
        <f t="shared" si="17"/>
        <v>0.22168378200531003</v>
      </c>
      <c r="H24" s="9">
        <f t="shared" si="0"/>
        <v>1.3928802819357664</v>
      </c>
      <c r="I24" s="38">
        <f t="shared" si="1"/>
        <v>1.5899999999999999</v>
      </c>
      <c r="J24" s="31">
        <f t="shared" si="2"/>
        <v>0</v>
      </c>
      <c r="K24" s="32">
        <f t="shared" si="3"/>
        <v>1500</v>
      </c>
      <c r="L24" s="29">
        <f t="shared" si="4"/>
        <v>1500</v>
      </c>
      <c r="M24" s="29">
        <f t="shared" si="5"/>
        <v>2.04</v>
      </c>
      <c r="N24" s="8">
        <f t="shared" si="6"/>
        <v>1.1399999999999999</v>
      </c>
      <c r="O24" s="31">
        <f t="shared" si="7"/>
        <v>-78.136337474383083</v>
      </c>
      <c r="P24" s="32">
        <f t="shared" si="8"/>
        <v>1495.9187038585969</v>
      </c>
      <c r="Q24" s="29">
        <f t="shared" si="9"/>
        <v>1497.9579619561744</v>
      </c>
      <c r="R24" s="29">
        <f t="shared" si="10"/>
        <v>2.0393873885868525</v>
      </c>
      <c r="S24" s="8">
        <f t="shared" si="11"/>
        <v>1.1406126114131476</v>
      </c>
      <c r="T24" s="31">
        <f t="shared" si="12"/>
        <v>-277.02105535527801</v>
      </c>
      <c r="U24" s="32">
        <f t="shared" si="13"/>
        <v>53.035628679738039</v>
      </c>
      <c r="V24" s="32">
        <f t="shared" si="18"/>
        <v>282.05219910436267</v>
      </c>
      <c r="W24" s="29">
        <f t="shared" si="15"/>
        <v>1.6746156597313087</v>
      </c>
      <c r="X24" s="8">
        <f t="shared" si="16"/>
        <v>1.5053843402686911</v>
      </c>
    </row>
    <row r="25" spans="1:24" x14ac:dyDescent="0.25">
      <c r="G25" s="30">
        <f t="shared" si="17"/>
        <v>0.33252567300796504</v>
      </c>
      <c r="H25" s="9">
        <f t="shared" si="0"/>
        <v>2.0893204229036493</v>
      </c>
      <c r="I25" s="38">
        <f t="shared" si="1"/>
        <v>1.5899999999999999</v>
      </c>
      <c r="J25" s="31">
        <f t="shared" si="2"/>
        <v>0</v>
      </c>
      <c r="K25" s="32">
        <f t="shared" si="3"/>
        <v>1500</v>
      </c>
      <c r="L25" s="29">
        <f t="shared" si="4"/>
        <v>1500</v>
      </c>
      <c r="M25" s="29">
        <f t="shared" si="5"/>
        <v>2.04</v>
      </c>
      <c r="N25" s="8">
        <f t="shared" si="6"/>
        <v>1.1399999999999999</v>
      </c>
      <c r="O25" s="31">
        <f t="shared" si="7"/>
        <v>-116.80723544548161</v>
      </c>
      <c r="P25" s="32">
        <f t="shared" si="8"/>
        <v>1490.8482096540315</v>
      </c>
      <c r="Q25" s="29">
        <f t="shared" si="9"/>
        <v>1495.417103847969</v>
      </c>
      <c r="R25" s="29">
        <f t="shared" si="10"/>
        <v>2.0386251311543906</v>
      </c>
      <c r="S25" s="8">
        <f t="shared" si="11"/>
        <v>1.1413748688456093</v>
      </c>
      <c r="T25" s="31">
        <f t="shared" si="12"/>
        <v>-188.38103944360543</v>
      </c>
      <c r="U25" s="32">
        <f t="shared" si="13"/>
        <v>24.043676259964816</v>
      </c>
      <c r="V25" s="32">
        <f t="shared" si="18"/>
        <v>189.90922671094003</v>
      </c>
      <c r="W25" s="29">
        <f t="shared" si="15"/>
        <v>1.646972768013282</v>
      </c>
      <c r="X25" s="8">
        <f t="shared" si="16"/>
        <v>1.533027231986718</v>
      </c>
    </row>
    <row r="26" spans="1:24" x14ac:dyDescent="0.25">
      <c r="G26" s="30">
        <f t="shared" si="17"/>
        <v>0.49878850951194753</v>
      </c>
      <c r="H26" s="9">
        <f t="shared" si="0"/>
        <v>3.1339806343554741</v>
      </c>
      <c r="I26" s="38">
        <f t="shared" si="1"/>
        <v>1.5899999999999999</v>
      </c>
      <c r="J26" s="31">
        <f t="shared" si="2"/>
        <v>0</v>
      </c>
      <c r="K26" s="32">
        <f t="shared" si="3"/>
        <v>1500</v>
      </c>
      <c r="L26" s="29">
        <f t="shared" si="4"/>
        <v>1500</v>
      </c>
      <c r="M26" s="29">
        <f t="shared" si="5"/>
        <v>2.04</v>
      </c>
      <c r="N26" s="8">
        <f t="shared" si="6"/>
        <v>1.1399999999999999</v>
      </c>
      <c r="O26" s="31">
        <f t="shared" si="7"/>
        <v>-173.88472272923508</v>
      </c>
      <c r="P26" s="32">
        <f t="shared" si="8"/>
        <v>1479.5643242383615</v>
      </c>
      <c r="Q26" s="29">
        <f t="shared" si="9"/>
        <v>1489.7471216141153</v>
      </c>
      <c r="R26" s="29">
        <f t="shared" si="10"/>
        <v>2.0369241364842345</v>
      </c>
      <c r="S26" s="8">
        <f t="shared" si="11"/>
        <v>1.1430758635157654</v>
      </c>
      <c r="T26" s="31">
        <f t="shared" si="12"/>
        <v>-126.71577184958245</v>
      </c>
      <c r="U26" s="32">
        <f t="shared" si="13"/>
        <v>10.78209358500753</v>
      </c>
      <c r="V26" s="32">
        <f t="shared" si="18"/>
        <v>127.17366227922861</v>
      </c>
      <c r="W26" s="29">
        <f t="shared" si="15"/>
        <v>1.6281520986837685</v>
      </c>
      <c r="X26" s="8">
        <f t="shared" si="16"/>
        <v>1.5518479013162312</v>
      </c>
    </row>
    <row r="27" spans="1:24" x14ac:dyDescent="0.25">
      <c r="G27" s="30">
        <f t="shared" si="17"/>
        <v>0.7481827642679213</v>
      </c>
      <c r="H27" s="9">
        <f t="shared" si="0"/>
        <v>4.7009709515332112</v>
      </c>
      <c r="I27" s="38">
        <f t="shared" si="1"/>
        <v>1.5899999999999999</v>
      </c>
      <c r="J27" s="31">
        <f t="shared" si="2"/>
        <v>0</v>
      </c>
      <c r="K27" s="32">
        <f t="shared" si="3"/>
        <v>1500</v>
      </c>
      <c r="L27" s="29">
        <f t="shared" si="4"/>
        <v>1500</v>
      </c>
      <c r="M27" s="29">
        <f t="shared" si="5"/>
        <v>2.04</v>
      </c>
      <c r="N27" s="8">
        <f t="shared" si="6"/>
        <v>1.1399999999999999</v>
      </c>
      <c r="O27" s="31">
        <f t="shared" si="7"/>
        <v>-256.45964562392322</v>
      </c>
      <c r="P27" s="32">
        <f t="shared" si="8"/>
        <v>1454.7896495880539</v>
      </c>
      <c r="Q27" s="29">
        <f t="shared" si="9"/>
        <v>1477.221877167435</v>
      </c>
      <c r="R27" s="29">
        <f t="shared" si="10"/>
        <v>2.0331665631502305</v>
      </c>
      <c r="S27" s="8">
        <f t="shared" si="11"/>
        <v>1.1468334368497695</v>
      </c>
      <c r="T27" s="31">
        <f t="shared" si="12"/>
        <v>-84.815882262703653</v>
      </c>
      <c r="U27" s="32">
        <f t="shared" si="13"/>
        <v>4.8112547038843054</v>
      </c>
      <c r="V27" s="32">
        <f t="shared" si="18"/>
        <v>84.952233966073294</v>
      </c>
      <c r="W27" s="29">
        <f t="shared" si="15"/>
        <v>1.6154856701898219</v>
      </c>
      <c r="X27" s="8">
        <f t="shared" si="16"/>
        <v>1.5645143298101778</v>
      </c>
    </row>
    <row r="28" spans="1:24" x14ac:dyDescent="0.25">
      <c r="G28" s="30">
        <f t="shared" si="17"/>
        <v>1.1222741464018819</v>
      </c>
      <c r="H28" s="9">
        <f t="shared" si="0"/>
        <v>7.0514564272998168</v>
      </c>
      <c r="I28" s="38">
        <f t="shared" si="1"/>
        <v>1.5899999999999999</v>
      </c>
      <c r="J28" s="31">
        <f t="shared" si="2"/>
        <v>0</v>
      </c>
      <c r="K28" s="32">
        <f t="shared" si="3"/>
        <v>1500</v>
      </c>
      <c r="L28" s="29">
        <f t="shared" si="4"/>
        <v>1500</v>
      </c>
      <c r="M28" s="29">
        <f t="shared" si="5"/>
        <v>2.04</v>
      </c>
      <c r="N28" s="8">
        <f t="shared" si="6"/>
        <v>1.1399999999999999</v>
      </c>
      <c r="O28" s="31">
        <f t="shared" si="7"/>
        <v>-370.72239398776611</v>
      </c>
      <c r="P28" s="32">
        <f t="shared" si="8"/>
        <v>1401.9700197064121</v>
      </c>
      <c r="Q28" s="29">
        <f t="shared" si="9"/>
        <v>1450.1568982560536</v>
      </c>
      <c r="R28" s="29">
        <f t="shared" si="10"/>
        <v>2.0250470694768161</v>
      </c>
      <c r="S28" s="8">
        <f t="shared" si="11"/>
        <v>1.1549529305231838</v>
      </c>
      <c r="T28" s="31">
        <f t="shared" si="12"/>
        <v>-56.644859600025214</v>
      </c>
      <c r="U28" s="32">
        <f t="shared" si="13"/>
        <v>2.1421526246492402</v>
      </c>
      <c r="V28" s="32">
        <f t="shared" si="18"/>
        <v>56.685350285359092</v>
      </c>
      <c r="W28" s="29">
        <f t="shared" si="15"/>
        <v>1.6070056050856076</v>
      </c>
      <c r="X28" s="8">
        <f t="shared" si="16"/>
        <v>1.5729943949143921</v>
      </c>
    </row>
    <row r="29" spans="1:24" x14ac:dyDescent="0.25">
      <c r="G29" s="30">
        <f t="shared" si="17"/>
        <v>1.683411219602823</v>
      </c>
      <c r="H29" s="9">
        <f t="shared" si="0"/>
        <v>10.577184640949726</v>
      </c>
      <c r="I29" s="38">
        <f t="shared" si="1"/>
        <v>1.5899999999999999</v>
      </c>
      <c r="J29" s="31">
        <f t="shared" si="2"/>
        <v>0</v>
      </c>
      <c r="K29" s="32">
        <f t="shared" si="3"/>
        <v>1500</v>
      </c>
      <c r="L29" s="29">
        <f t="shared" si="4"/>
        <v>1500</v>
      </c>
      <c r="M29" s="29">
        <f t="shared" si="5"/>
        <v>2.04</v>
      </c>
      <c r="N29" s="8">
        <f t="shared" si="6"/>
        <v>1.1399999999999999</v>
      </c>
      <c r="O29" s="31">
        <f t="shared" si="7"/>
        <v>-514.08697742639924</v>
      </c>
      <c r="P29" s="32">
        <f t="shared" si="8"/>
        <v>1296.0902669344957</v>
      </c>
      <c r="Q29" s="29">
        <f t="shared" si="9"/>
        <v>1394.3225596689394</v>
      </c>
      <c r="R29" s="29">
        <f t="shared" si="10"/>
        <v>2.0082967679006818</v>
      </c>
      <c r="S29" s="8">
        <f t="shared" si="11"/>
        <v>1.1717032320993181</v>
      </c>
      <c r="T29" s="31">
        <f t="shared" si="12"/>
        <v>-37.793224494477847</v>
      </c>
      <c r="U29" s="32">
        <f t="shared" si="13"/>
        <v>0.95282379391483363</v>
      </c>
      <c r="V29" s="32">
        <f t="shared" si="18"/>
        <v>37.805233643931508</v>
      </c>
      <c r="W29" s="29">
        <f t="shared" si="15"/>
        <v>1.6013415700931792</v>
      </c>
      <c r="X29" s="8">
        <f t="shared" si="16"/>
        <v>1.5786584299068205</v>
      </c>
    </row>
    <row r="30" spans="1:24" x14ac:dyDescent="0.25">
      <c r="G30" s="30">
        <f t="shared" si="17"/>
        <v>2.5251168294042348</v>
      </c>
      <c r="H30" s="9">
        <f t="shared" si="0"/>
        <v>15.86577696142459</v>
      </c>
      <c r="I30" s="38">
        <f t="shared" si="1"/>
        <v>1.5899999999999999</v>
      </c>
      <c r="J30" s="31">
        <f t="shared" si="2"/>
        <v>0</v>
      </c>
      <c r="K30" s="32">
        <f t="shared" si="3"/>
        <v>1500</v>
      </c>
      <c r="L30" s="29">
        <f t="shared" si="4"/>
        <v>1500</v>
      </c>
      <c r="M30" s="29">
        <f t="shared" si="5"/>
        <v>2.04</v>
      </c>
      <c r="N30" s="8">
        <f t="shared" si="6"/>
        <v>1.1399999999999999</v>
      </c>
      <c r="O30" s="31">
        <f t="shared" si="7"/>
        <v>-659.12824562228673</v>
      </c>
      <c r="P30" s="32">
        <f t="shared" si="8"/>
        <v>1107.8406849743142</v>
      </c>
      <c r="Q30" s="29">
        <f t="shared" si="9"/>
        <v>1289.093102712706</v>
      </c>
      <c r="R30" s="29">
        <f t="shared" si="10"/>
        <v>1.9767279308138117</v>
      </c>
      <c r="S30" s="8">
        <f t="shared" si="11"/>
        <v>1.2032720691861882</v>
      </c>
      <c r="T30" s="31">
        <f t="shared" si="12"/>
        <v>-25.204377563227101</v>
      </c>
      <c r="U30" s="32">
        <f t="shared" si="13"/>
        <v>0.42362673864226563</v>
      </c>
      <c r="V30" s="32">
        <f t="shared" si="18"/>
        <v>25.207937400021414</v>
      </c>
      <c r="W30" s="29">
        <f t="shared" si="15"/>
        <v>1.5975623812200064</v>
      </c>
      <c r="X30" s="8">
        <f t="shared" si="16"/>
        <v>1.5824376187799933</v>
      </c>
    </row>
    <row r="31" spans="1:24" x14ac:dyDescent="0.25">
      <c r="G31" s="30">
        <f t="shared" si="17"/>
        <v>3.7876752441063521</v>
      </c>
      <c r="H31" s="9">
        <f t="shared" si="0"/>
        <v>23.798665442136883</v>
      </c>
      <c r="I31" s="38">
        <f t="shared" si="1"/>
        <v>1.5899999999999999</v>
      </c>
      <c r="J31" s="31">
        <f t="shared" si="2"/>
        <v>0</v>
      </c>
      <c r="K31" s="32">
        <f t="shared" si="3"/>
        <v>1500</v>
      </c>
      <c r="L31" s="29">
        <f t="shared" si="4"/>
        <v>1500</v>
      </c>
      <c r="M31" s="29">
        <f t="shared" si="5"/>
        <v>2.04</v>
      </c>
      <c r="N31" s="8">
        <f t="shared" si="6"/>
        <v>1.1399999999999999</v>
      </c>
      <c r="O31" s="31">
        <f t="shared" si="7"/>
        <v>-745.17093291067795</v>
      </c>
      <c r="P31" s="32">
        <f t="shared" si="8"/>
        <v>834.97223514201562</v>
      </c>
      <c r="Q31" s="29">
        <f t="shared" si="9"/>
        <v>1119.1328574896831</v>
      </c>
      <c r="R31" s="29">
        <f t="shared" si="10"/>
        <v>1.9257398572469049</v>
      </c>
      <c r="S31" s="8">
        <f t="shared" si="11"/>
        <v>1.2542601427530951</v>
      </c>
      <c r="T31" s="31">
        <f t="shared" si="12"/>
        <v>-16.805555146787665</v>
      </c>
      <c r="U31" s="32">
        <f t="shared" si="13"/>
        <v>0.18830809582044861</v>
      </c>
      <c r="V31" s="32">
        <f t="shared" si="18"/>
        <v>16.806610120148349</v>
      </c>
      <c r="W31" s="29">
        <f t="shared" si="15"/>
        <v>1.5950419830360443</v>
      </c>
      <c r="X31" s="8">
        <f t="shared" si="16"/>
        <v>1.5849580169639554</v>
      </c>
    </row>
    <row r="32" spans="1:24" x14ac:dyDescent="0.25">
      <c r="G32" s="30">
        <f t="shared" si="17"/>
        <v>5.6815128661595278</v>
      </c>
      <c r="H32" s="9">
        <f t="shared" si="0"/>
        <v>35.697998163205327</v>
      </c>
      <c r="I32" s="38">
        <f t="shared" si="1"/>
        <v>1.5899999999999999</v>
      </c>
      <c r="J32" s="31">
        <f t="shared" si="2"/>
        <v>0</v>
      </c>
      <c r="K32" s="32">
        <f t="shared" si="3"/>
        <v>1500</v>
      </c>
      <c r="L32" s="29">
        <f t="shared" si="4"/>
        <v>1500</v>
      </c>
      <c r="M32" s="29">
        <f t="shared" si="5"/>
        <v>2.04</v>
      </c>
      <c r="N32" s="8">
        <f t="shared" si="6"/>
        <v>1.1399999999999999</v>
      </c>
      <c r="O32" s="31">
        <f t="shared" si="7"/>
        <v>-719.18912120933294</v>
      </c>
      <c r="P32" s="32">
        <f t="shared" si="8"/>
        <v>537.23955270269937</v>
      </c>
      <c r="Q32" s="29">
        <f t="shared" si="9"/>
        <v>897.69667987246612</v>
      </c>
      <c r="R32" s="29">
        <f t="shared" si="10"/>
        <v>1.8593090039617399</v>
      </c>
      <c r="S32" s="8">
        <f t="shared" si="11"/>
        <v>1.32069099603826</v>
      </c>
      <c r="T32" s="31">
        <f t="shared" si="12"/>
        <v>-11.204484873862606</v>
      </c>
      <c r="U32" s="32">
        <f t="shared" si="13"/>
        <v>8.3698324465422844E-2</v>
      </c>
      <c r="V32" s="32">
        <f t="shared" si="18"/>
        <v>11.204797485815362</v>
      </c>
      <c r="W32" s="29">
        <f t="shared" si="15"/>
        <v>1.5933614392457445</v>
      </c>
      <c r="X32" s="8">
        <f t="shared" si="16"/>
        <v>1.5866385607542552</v>
      </c>
    </row>
    <row r="33" spans="7:24" x14ac:dyDescent="0.25">
      <c r="G33" s="30">
        <f t="shared" si="17"/>
        <v>8.5222692992392908</v>
      </c>
      <c r="H33" s="9">
        <f t="shared" si="0"/>
        <v>53.546997244807983</v>
      </c>
      <c r="I33" s="38">
        <f t="shared" si="1"/>
        <v>1.5899999999999999</v>
      </c>
      <c r="J33" s="31">
        <f t="shared" si="2"/>
        <v>0</v>
      </c>
      <c r="K33" s="32">
        <f t="shared" si="3"/>
        <v>1500</v>
      </c>
      <c r="L33" s="29">
        <f t="shared" si="4"/>
        <v>1500</v>
      </c>
      <c r="M33" s="29">
        <f t="shared" si="5"/>
        <v>2.04</v>
      </c>
      <c r="N33" s="8">
        <f t="shared" si="6"/>
        <v>1.1399999999999999</v>
      </c>
      <c r="O33" s="31">
        <f t="shared" si="7"/>
        <v>-598.55931792840272</v>
      </c>
      <c r="P33" s="32">
        <f t="shared" si="8"/>
        <v>298.08546945126295</v>
      </c>
      <c r="Q33" s="29">
        <f t="shared" si="9"/>
        <v>668.67645702304674</v>
      </c>
      <c r="R33" s="29">
        <f t="shared" si="10"/>
        <v>1.7906029371069141</v>
      </c>
      <c r="S33" s="8">
        <f t="shared" si="11"/>
        <v>1.3893970628930858</v>
      </c>
      <c r="T33" s="31">
        <f t="shared" si="12"/>
        <v>-7.4698881444719749</v>
      </c>
      <c r="U33" s="32">
        <f t="shared" si="13"/>
        <v>3.720040850754406E-2</v>
      </c>
      <c r="V33" s="32">
        <f t="shared" si="18"/>
        <v>7.4699807738250632</v>
      </c>
      <c r="W33" s="29">
        <f t="shared" si="15"/>
        <v>1.5922409942321474</v>
      </c>
      <c r="X33" s="8">
        <f t="shared" si="16"/>
        <v>1.5877590057678523</v>
      </c>
    </row>
    <row r="34" spans="7:24" x14ac:dyDescent="0.25">
      <c r="G34" s="30">
        <f t="shared" si="17"/>
        <v>12.783403948858936</v>
      </c>
      <c r="H34" s="9">
        <f t="shared" si="0"/>
        <v>80.320495867211974</v>
      </c>
      <c r="I34" s="38">
        <f t="shared" si="1"/>
        <v>1.5899999999999999</v>
      </c>
      <c r="J34" s="31">
        <f t="shared" si="2"/>
        <v>0</v>
      </c>
      <c r="K34" s="32">
        <f t="shared" si="3"/>
        <v>1500</v>
      </c>
      <c r="L34" s="29">
        <f t="shared" si="4"/>
        <v>1500</v>
      </c>
      <c r="M34" s="29">
        <f t="shared" si="5"/>
        <v>2.04</v>
      </c>
      <c r="N34" s="8">
        <f t="shared" si="6"/>
        <v>1.1399999999999999</v>
      </c>
      <c r="O34" s="31">
        <f t="shared" si="7"/>
        <v>-448.56166136144009</v>
      </c>
      <c r="P34" s="32">
        <f t="shared" si="8"/>
        <v>148.92393496607701</v>
      </c>
      <c r="Q34" s="29">
        <f t="shared" si="9"/>
        <v>472.63717844570328</v>
      </c>
      <c r="R34" s="29">
        <f t="shared" si="10"/>
        <v>1.7317911535337109</v>
      </c>
      <c r="S34" s="8">
        <f t="shared" si="11"/>
        <v>1.448208846466289</v>
      </c>
      <c r="T34" s="31">
        <f t="shared" si="12"/>
        <v>-4.9799940436527201</v>
      </c>
      <c r="U34" s="32">
        <f t="shared" si="13"/>
        <v>1.6533742692976007E-2</v>
      </c>
      <c r="V34" s="32">
        <f t="shared" si="18"/>
        <v>4.9800214898596584</v>
      </c>
      <c r="W34" s="29">
        <f t="shared" si="15"/>
        <v>1.5914940064469578</v>
      </c>
      <c r="X34" s="8">
        <f t="shared" si="16"/>
        <v>1.5885059935530419</v>
      </c>
    </row>
    <row r="35" spans="7:24" x14ac:dyDescent="0.25">
      <c r="G35" s="30">
        <f t="shared" si="17"/>
        <v>19.175105923288406</v>
      </c>
      <c r="H35" s="9">
        <f t="shared" si="0"/>
        <v>120.48074380081796</v>
      </c>
      <c r="I35" s="38">
        <f t="shared" si="1"/>
        <v>1.5899999999999999</v>
      </c>
      <c r="J35" s="31">
        <f t="shared" si="2"/>
        <v>0</v>
      </c>
      <c r="K35" s="32">
        <f t="shared" si="3"/>
        <v>1500</v>
      </c>
      <c r="L35" s="29">
        <f t="shared" si="4"/>
        <v>1500</v>
      </c>
      <c r="M35" s="29">
        <f t="shared" si="5"/>
        <v>2.04</v>
      </c>
      <c r="N35" s="8">
        <f t="shared" si="6"/>
        <v>1.1399999999999999</v>
      </c>
      <c r="O35" s="31">
        <f t="shared" si="7"/>
        <v>-316.49820305920809</v>
      </c>
      <c r="P35" s="32">
        <f t="shared" si="8"/>
        <v>70.052290642661035</v>
      </c>
      <c r="Q35" s="29">
        <f t="shared" si="9"/>
        <v>324.15804164634199</v>
      </c>
      <c r="R35" s="29">
        <f t="shared" si="10"/>
        <v>1.6872474124939025</v>
      </c>
      <c r="S35" s="8">
        <f t="shared" si="11"/>
        <v>1.4927525875060974</v>
      </c>
      <c r="T35" s="31">
        <f t="shared" si="12"/>
        <v>-3.320016359581897</v>
      </c>
      <c r="U35" s="32">
        <f t="shared" si="13"/>
        <v>7.3483750843385412E-3</v>
      </c>
      <c r="V35" s="32">
        <f t="shared" si="18"/>
        <v>3.3200244918536086</v>
      </c>
      <c r="W35" s="29">
        <f t="shared" si="15"/>
        <v>1.590996007347556</v>
      </c>
      <c r="X35" s="8">
        <f t="shared" si="16"/>
        <v>1.5890039926524437</v>
      </c>
    </row>
    <row r="36" spans="7:24" x14ac:dyDescent="0.25">
      <c r="G36" s="30">
        <f t="shared" si="17"/>
        <v>28.762658884932609</v>
      </c>
      <c r="H36" s="9">
        <f t="shared" si="0"/>
        <v>180.72111570122695</v>
      </c>
      <c r="I36" s="38">
        <f t="shared" si="1"/>
        <v>1.5899999999999999</v>
      </c>
      <c r="J36" s="31">
        <f t="shared" si="2"/>
        <v>0</v>
      </c>
      <c r="K36" s="32">
        <f t="shared" si="3"/>
        <v>1500</v>
      </c>
      <c r="L36" s="29">
        <f t="shared" si="4"/>
        <v>1500</v>
      </c>
      <c r="M36" s="29">
        <f t="shared" si="5"/>
        <v>2.04</v>
      </c>
      <c r="N36" s="8">
        <f t="shared" si="6"/>
        <v>1.1399999999999999</v>
      </c>
      <c r="O36" s="31">
        <f t="shared" si="7"/>
        <v>-216.61904663716192</v>
      </c>
      <c r="P36" s="32">
        <f t="shared" si="8"/>
        <v>31.963657859849633</v>
      </c>
      <c r="Q36" s="29">
        <f t="shared" si="9"/>
        <v>218.9645788472977</v>
      </c>
      <c r="R36" s="29">
        <f t="shared" si="10"/>
        <v>1.6556893736541891</v>
      </c>
      <c r="S36" s="8">
        <f t="shared" si="11"/>
        <v>1.5243106263458106</v>
      </c>
      <c r="T36" s="31">
        <f t="shared" si="12"/>
        <v>-2.213350263620498</v>
      </c>
      <c r="U36" s="32">
        <f t="shared" si="13"/>
        <v>3.2659533706135648E-3</v>
      </c>
      <c r="V36" s="32">
        <f t="shared" si="18"/>
        <v>2.2133526731906841</v>
      </c>
      <c r="W36" s="29">
        <f t="shared" si="15"/>
        <v>1.590664005801957</v>
      </c>
      <c r="X36" s="8">
        <f t="shared" si="16"/>
        <v>1.5893359941980427</v>
      </c>
    </row>
    <row r="37" spans="7:24" x14ac:dyDescent="0.25">
      <c r="G37" s="30">
        <f t="shared" si="17"/>
        <v>43.143988327398915</v>
      </c>
      <c r="H37" s="9">
        <f t="shared" si="0"/>
        <v>271.08167355184042</v>
      </c>
      <c r="I37" s="38">
        <f t="shared" si="1"/>
        <v>1.5899999999999999</v>
      </c>
      <c r="J37" s="31">
        <f t="shared" si="2"/>
        <v>0</v>
      </c>
      <c r="K37" s="32">
        <f t="shared" si="3"/>
        <v>1500</v>
      </c>
      <c r="L37" s="29">
        <f t="shared" si="4"/>
        <v>1500</v>
      </c>
      <c r="M37" s="29">
        <f t="shared" si="5"/>
        <v>2.04</v>
      </c>
      <c r="N37" s="8">
        <f t="shared" si="6"/>
        <v>1.1399999999999999</v>
      </c>
      <c r="O37" s="31">
        <f t="shared" si="7"/>
        <v>-146.14279340517672</v>
      </c>
      <c r="P37" s="32">
        <f t="shared" si="8"/>
        <v>14.376261981893467</v>
      </c>
      <c r="Q37" s="29">
        <f t="shared" si="9"/>
        <v>146.84819703639604</v>
      </c>
      <c r="R37" s="29">
        <f t="shared" si="10"/>
        <v>1.6340544591109187</v>
      </c>
      <c r="S37" s="8">
        <f t="shared" si="11"/>
        <v>1.545945540889081</v>
      </c>
      <c r="T37" s="31">
        <f t="shared" si="12"/>
        <v>-1.4755686272797142</v>
      </c>
      <c r="U37" s="32">
        <f t="shared" si="13"/>
        <v>1.4515365871804026E-3</v>
      </c>
      <c r="V37" s="32">
        <f t="shared" si="18"/>
        <v>1.4755693412275155</v>
      </c>
      <c r="W37" s="29">
        <f t="shared" si="15"/>
        <v>1.590442670802368</v>
      </c>
      <c r="X37" s="8">
        <f t="shared" si="16"/>
        <v>1.5895573291976317</v>
      </c>
    </row>
    <row r="38" spans="7:24" x14ac:dyDescent="0.25">
      <c r="G38" s="30">
        <f t="shared" si="17"/>
        <v>64.715982491098373</v>
      </c>
      <c r="H38" s="9">
        <f t="shared" si="0"/>
        <v>406.62251032776066</v>
      </c>
      <c r="I38" s="38">
        <f t="shared" si="1"/>
        <v>1.5899999999999999</v>
      </c>
      <c r="J38" s="31">
        <f t="shared" si="2"/>
        <v>0</v>
      </c>
      <c r="K38" s="32">
        <f t="shared" si="3"/>
        <v>1500</v>
      </c>
      <c r="L38" s="29">
        <f t="shared" si="4"/>
        <v>1500</v>
      </c>
      <c r="M38" s="29">
        <f t="shared" si="5"/>
        <v>2.04</v>
      </c>
      <c r="N38" s="8">
        <f t="shared" si="6"/>
        <v>1.1399999999999999</v>
      </c>
      <c r="O38" s="31">
        <f t="shared" si="7"/>
        <v>-97.950068137037206</v>
      </c>
      <c r="P38" s="32">
        <f t="shared" si="8"/>
        <v>6.4236527753523491</v>
      </c>
      <c r="Q38" s="29">
        <f t="shared" si="9"/>
        <v>98.160476583136671</v>
      </c>
      <c r="R38" s="29">
        <f t="shared" si="10"/>
        <v>1.6194481429749408</v>
      </c>
      <c r="S38" s="8">
        <f t="shared" si="11"/>
        <v>1.5605518570250589</v>
      </c>
      <c r="T38" s="31">
        <f t="shared" si="12"/>
        <v>-0.98371294703659962</v>
      </c>
      <c r="U38" s="32">
        <f t="shared" si="13"/>
        <v>6.4512771890480386E-4</v>
      </c>
      <c r="V38" s="32">
        <f t="shared" si="18"/>
        <v>0.98371315857683106</v>
      </c>
      <c r="W38" s="29">
        <f t="shared" si="15"/>
        <v>1.5902951139475729</v>
      </c>
      <c r="X38" s="8">
        <f t="shared" si="16"/>
        <v>1.5897048860524268</v>
      </c>
    </row>
    <row r="39" spans="7:24" x14ac:dyDescent="0.25">
      <c r="G39" s="30">
        <f t="shared" si="17"/>
        <v>97.073973736647559</v>
      </c>
      <c r="H39" s="9">
        <f t="shared" si="0"/>
        <v>609.933765491641</v>
      </c>
      <c r="I39" s="38">
        <f t="shared" si="1"/>
        <v>1.5899999999999999</v>
      </c>
      <c r="J39" s="31">
        <f t="shared" si="2"/>
        <v>0</v>
      </c>
      <c r="K39" s="32">
        <f t="shared" si="3"/>
        <v>1500</v>
      </c>
      <c r="L39" s="29">
        <f t="shared" si="4"/>
        <v>1500</v>
      </c>
      <c r="M39" s="29">
        <f t="shared" si="5"/>
        <v>2.04</v>
      </c>
      <c r="N39" s="8">
        <f t="shared" si="6"/>
        <v>1.1399999999999999</v>
      </c>
      <c r="O39" s="31">
        <f t="shared" si="7"/>
        <v>-65.455773261570926</v>
      </c>
      <c r="P39" s="32">
        <f t="shared" si="8"/>
        <v>2.8617653026116097</v>
      </c>
      <c r="Q39" s="29">
        <f t="shared" si="9"/>
        <v>65.518302434643516</v>
      </c>
      <c r="R39" s="29">
        <f t="shared" si="10"/>
        <v>1.6096554907303928</v>
      </c>
      <c r="S39" s="8">
        <f t="shared" si="11"/>
        <v>1.5703445092696069</v>
      </c>
      <c r="T39" s="31">
        <f t="shared" si="12"/>
        <v>-0.65580878805418785</v>
      </c>
      <c r="U39" s="32">
        <f t="shared" si="13"/>
        <v>2.867234991329784E-4</v>
      </c>
      <c r="V39" s="32">
        <f t="shared" si="18"/>
        <v>0.6558088507327936</v>
      </c>
      <c r="W39" s="29">
        <f t="shared" si="15"/>
        <v>1.5901967426552197</v>
      </c>
      <c r="X39" s="8">
        <f t="shared" si="16"/>
        <v>1.58980325734478</v>
      </c>
    </row>
    <row r="40" spans="7:24" x14ac:dyDescent="0.25">
      <c r="G40" s="30">
        <f t="shared" si="17"/>
        <v>145.61096060497135</v>
      </c>
      <c r="H40" s="9">
        <f t="shared" si="0"/>
        <v>914.90064823746161</v>
      </c>
      <c r="I40" s="38">
        <f t="shared" si="1"/>
        <v>1.5899999999999999</v>
      </c>
      <c r="J40" s="31">
        <f t="shared" si="2"/>
        <v>0</v>
      </c>
      <c r="K40" s="32">
        <f t="shared" si="3"/>
        <v>1500</v>
      </c>
      <c r="L40" s="29">
        <f t="shared" si="4"/>
        <v>1500</v>
      </c>
      <c r="M40" s="29">
        <f t="shared" si="5"/>
        <v>2.04</v>
      </c>
      <c r="N40" s="8">
        <f t="shared" si="6"/>
        <v>1.1399999999999999</v>
      </c>
      <c r="O40" s="31">
        <f t="shared" si="7"/>
        <v>-43.683482869036851</v>
      </c>
      <c r="P40" s="32">
        <f t="shared" si="8"/>
        <v>1.2732452193052797</v>
      </c>
      <c r="Q40" s="29">
        <f t="shared" si="9"/>
        <v>43.702034608904881</v>
      </c>
      <c r="R40" s="29">
        <f t="shared" si="10"/>
        <v>1.6031106103826713</v>
      </c>
      <c r="S40" s="8">
        <f t="shared" si="11"/>
        <v>1.5768893896173284</v>
      </c>
      <c r="T40" s="31">
        <f t="shared" si="12"/>
        <v>-0.43720590513138691</v>
      </c>
      <c r="U40" s="32">
        <f t="shared" si="13"/>
        <v>1.2743267981389544E-4</v>
      </c>
      <c r="V40" s="32">
        <f t="shared" si="18"/>
        <v>0.43720592370282813</v>
      </c>
      <c r="W40" s="29">
        <f t="shared" si="15"/>
        <v>1.5901311617771108</v>
      </c>
      <c r="X40" s="8">
        <f t="shared" si="16"/>
        <v>1.5898688382228889</v>
      </c>
    </row>
    <row r="41" spans="7:24" x14ac:dyDescent="0.25">
      <c r="G41" s="30">
        <f t="shared" si="17"/>
        <v>218.41644090745703</v>
      </c>
      <c r="H41" s="9">
        <f t="shared" si="0"/>
        <v>1372.3509723561924</v>
      </c>
      <c r="I41" s="38">
        <f t="shared" si="1"/>
        <v>1.5899999999999999</v>
      </c>
      <c r="J41" s="31">
        <f t="shared" si="2"/>
        <v>0</v>
      </c>
      <c r="K41" s="32">
        <f t="shared" si="3"/>
        <v>1500</v>
      </c>
      <c r="L41" s="29">
        <f t="shared" si="4"/>
        <v>1500</v>
      </c>
      <c r="M41" s="29">
        <f t="shared" si="5"/>
        <v>2.04</v>
      </c>
      <c r="N41" s="8">
        <f t="shared" si="6"/>
        <v>1.1399999999999999</v>
      </c>
      <c r="O41" s="31">
        <f t="shared" si="7"/>
        <v>-29.136061672407443</v>
      </c>
      <c r="P41" s="32">
        <f t="shared" si="8"/>
        <v>0.56615374656205086</v>
      </c>
      <c r="Q41" s="29">
        <f t="shared" si="9"/>
        <v>29.141561726219759</v>
      </c>
      <c r="R41" s="29">
        <f t="shared" si="10"/>
        <v>1.5987424685178657</v>
      </c>
      <c r="S41" s="8">
        <f t="shared" si="11"/>
        <v>1.581257531482134</v>
      </c>
      <c r="T41" s="31">
        <f t="shared" si="12"/>
        <v>-0.29147061717754752</v>
      </c>
      <c r="U41" s="32">
        <f t="shared" si="13"/>
        <v>5.663674925705455E-5</v>
      </c>
      <c r="V41" s="32">
        <f t="shared" si="18"/>
        <v>0.29147062268019708</v>
      </c>
      <c r="W41" s="29">
        <f t="shared" si="15"/>
        <v>1.590087441186804</v>
      </c>
      <c r="X41" s="8">
        <f t="shared" si="16"/>
        <v>1.5899125588131957</v>
      </c>
    </row>
    <row r="42" spans="7:24" x14ac:dyDescent="0.25">
      <c r="G42" s="30">
        <f t="shared" si="17"/>
        <v>327.62466136118553</v>
      </c>
      <c r="H42" s="9">
        <f t="shared" si="0"/>
        <v>2058.5264585342884</v>
      </c>
      <c r="I42" s="38">
        <f t="shared" si="1"/>
        <v>1.5899999999999999</v>
      </c>
      <c r="J42" s="31">
        <f t="shared" si="2"/>
        <v>0</v>
      </c>
      <c r="K42" s="32">
        <f t="shared" si="3"/>
        <v>1500</v>
      </c>
      <c r="L42" s="29">
        <f t="shared" si="4"/>
        <v>1500</v>
      </c>
      <c r="M42" s="29">
        <f t="shared" si="5"/>
        <v>2.04</v>
      </c>
      <c r="N42" s="8">
        <f t="shared" si="6"/>
        <v>1.1399999999999999</v>
      </c>
      <c r="O42" s="31">
        <f t="shared" si="7"/>
        <v>-19.428114929773901</v>
      </c>
      <c r="P42" s="32">
        <f t="shared" si="8"/>
        <v>0.25167666057732196</v>
      </c>
      <c r="Q42" s="29">
        <f t="shared" si="9"/>
        <v>19.429745002598025</v>
      </c>
      <c r="R42" s="29">
        <f t="shared" si="10"/>
        <v>1.5958289235007792</v>
      </c>
      <c r="S42" s="8">
        <f t="shared" si="11"/>
        <v>1.5841710764992205</v>
      </c>
      <c r="T42" s="31">
        <f t="shared" si="12"/>
        <v>-0.19431374886106839</v>
      </c>
      <c r="U42" s="32">
        <f t="shared" si="13"/>
        <v>2.5171889086710907E-5</v>
      </c>
      <c r="V42" s="32">
        <f t="shared" si="18"/>
        <v>0.19431375049148311</v>
      </c>
      <c r="W42" s="29">
        <f t="shared" si="15"/>
        <v>1.5900582941251473</v>
      </c>
      <c r="X42" s="8">
        <f t="shared" si="16"/>
        <v>1.5899417058748524</v>
      </c>
    </row>
    <row r="43" spans="7:24" x14ac:dyDescent="0.25">
      <c r="G43" s="30">
        <f t="shared" si="17"/>
        <v>491.4369920417783</v>
      </c>
      <c r="H43" s="9">
        <f t="shared" si="0"/>
        <v>3087.7896878014326</v>
      </c>
      <c r="I43" s="38">
        <f t="shared" si="1"/>
        <v>1.5899999999999999</v>
      </c>
      <c r="J43" s="31">
        <f t="shared" si="2"/>
        <v>0</v>
      </c>
      <c r="K43" s="32">
        <f t="shared" si="3"/>
        <v>1500</v>
      </c>
      <c r="L43" s="29">
        <f t="shared" si="4"/>
        <v>1500</v>
      </c>
      <c r="M43" s="29">
        <f t="shared" si="5"/>
        <v>2.04</v>
      </c>
      <c r="N43" s="8">
        <f t="shared" si="6"/>
        <v>1.1399999999999999</v>
      </c>
      <c r="O43" s="31">
        <f t="shared" si="7"/>
        <v>-12.953284041801545</v>
      </c>
      <c r="P43" s="32">
        <f t="shared" si="8"/>
        <v>0.11186672108725161</v>
      </c>
      <c r="Q43" s="29">
        <f t="shared" si="9"/>
        <v>12.953767082624166</v>
      </c>
      <c r="R43" s="29">
        <f t="shared" si="10"/>
        <v>1.5938861301247871</v>
      </c>
      <c r="S43" s="8">
        <f t="shared" si="11"/>
        <v>1.5861138698752126</v>
      </c>
      <c r="T43" s="31">
        <f t="shared" si="12"/>
        <v>-0.12954250044842686</v>
      </c>
      <c r="U43" s="32">
        <f t="shared" si="13"/>
        <v>1.1187506365060649E-5</v>
      </c>
      <c r="V43" s="32">
        <f t="shared" si="18"/>
        <v>0.12954250093151271</v>
      </c>
      <c r="W43" s="29">
        <f t="shared" si="15"/>
        <v>1.5900388627502793</v>
      </c>
      <c r="X43" s="8">
        <f t="shared" si="16"/>
        <v>1.5899611372497204</v>
      </c>
    </row>
    <row r="44" spans="7:24" x14ac:dyDescent="0.25">
      <c r="G44" s="30">
        <f t="shared" si="17"/>
        <v>737.15548806266747</v>
      </c>
      <c r="H44" s="9">
        <f t="shared" si="0"/>
        <v>4631.6845317021489</v>
      </c>
      <c r="I44" s="38">
        <f t="shared" si="1"/>
        <v>1.5899999999999999</v>
      </c>
      <c r="J44" s="31">
        <f t="shared" si="2"/>
        <v>0</v>
      </c>
      <c r="K44" s="32">
        <f t="shared" si="3"/>
        <v>1500</v>
      </c>
      <c r="L44" s="29">
        <f t="shared" si="4"/>
        <v>1500</v>
      </c>
      <c r="M44" s="29">
        <f t="shared" si="5"/>
        <v>2.04</v>
      </c>
      <c r="N44" s="8">
        <f t="shared" si="6"/>
        <v>1.1399999999999999</v>
      </c>
      <c r="O44" s="31">
        <f t="shared" si="7"/>
        <v>-8.6358804973621197</v>
      </c>
      <c r="P44" s="32">
        <f t="shared" si="8"/>
        <v>4.9720602735370524E-2</v>
      </c>
      <c r="Q44" s="29">
        <f t="shared" si="9"/>
        <v>8.6360236279815599</v>
      </c>
      <c r="R44" s="29">
        <f t="shared" si="10"/>
        <v>1.5925908070883943</v>
      </c>
      <c r="S44" s="8">
        <f t="shared" si="11"/>
        <v>1.5874091929116054</v>
      </c>
      <c r="T44" s="31">
        <f t="shared" si="12"/>
        <v>-8.636166732345929E-2</v>
      </c>
      <c r="U44" s="32">
        <f t="shared" si="13"/>
        <v>4.9722250717405859E-6</v>
      </c>
      <c r="V44" s="32">
        <f t="shared" si="18"/>
        <v>8.6361667466595834E-2</v>
      </c>
      <c r="W44" s="29">
        <f t="shared" si="15"/>
        <v>1.5900259085002397</v>
      </c>
      <c r="X44" s="8">
        <f t="shared" si="16"/>
        <v>1.58997409149976</v>
      </c>
    </row>
    <row r="45" spans="7:24" x14ac:dyDescent="0.25">
      <c r="G45" s="30">
        <f t="shared" si="17"/>
        <v>1105.7332320940013</v>
      </c>
      <c r="H45" s="9">
        <f t="shared" si="0"/>
        <v>6947.5267975532242</v>
      </c>
      <c r="I45" s="38">
        <f t="shared" si="1"/>
        <v>1.5899999999999999</v>
      </c>
      <c r="J45" s="31">
        <f t="shared" si="2"/>
        <v>0</v>
      </c>
      <c r="K45" s="32">
        <f t="shared" si="3"/>
        <v>1500</v>
      </c>
      <c r="L45" s="29">
        <f t="shared" si="4"/>
        <v>1500</v>
      </c>
      <c r="M45" s="29">
        <f t="shared" si="5"/>
        <v>2.04</v>
      </c>
      <c r="N45" s="8">
        <f t="shared" si="6"/>
        <v>1.1399999999999999</v>
      </c>
      <c r="O45" s="31">
        <f t="shared" si="7"/>
        <v>-5.7573596869057839</v>
      </c>
      <c r="P45" s="32">
        <f t="shared" si="8"/>
        <v>2.2098452604010228E-2</v>
      </c>
      <c r="Q45" s="29">
        <f t="shared" si="9"/>
        <v>5.7574020969544382</v>
      </c>
      <c r="R45" s="29">
        <f t="shared" si="10"/>
        <v>1.5917272206290862</v>
      </c>
      <c r="S45" s="8">
        <f t="shared" si="11"/>
        <v>1.5882727793709135</v>
      </c>
      <c r="T45" s="31">
        <f t="shared" si="12"/>
        <v>-5.7574444988333251E-2</v>
      </c>
      <c r="U45" s="32">
        <f t="shared" si="13"/>
        <v>2.2098778137321148E-6</v>
      </c>
      <c r="V45" s="32">
        <f t="shared" si="18"/>
        <v>5.7574445030744083E-2</v>
      </c>
      <c r="W45" s="29">
        <f t="shared" si="15"/>
        <v>1.5900172723335091</v>
      </c>
      <c r="X45" s="8">
        <f t="shared" si="16"/>
        <v>1.5899827276664906</v>
      </c>
    </row>
    <row r="46" spans="7:24" x14ac:dyDescent="0.25">
      <c r="G46" s="30">
        <f t="shared" si="17"/>
        <v>1658.599848141002</v>
      </c>
      <c r="H46" s="9">
        <f t="shared" si="0"/>
        <v>10421.290196329837</v>
      </c>
      <c r="I46" s="38">
        <f t="shared" si="1"/>
        <v>1.5899999999999999</v>
      </c>
      <c r="J46" s="31">
        <f t="shared" si="2"/>
        <v>0</v>
      </c>
      <c r="K46" s="32">
        <f t="shared" si="3"/>
        <v>1500</v>
      </c>
      <c r="L46" s="29">
        <f t="shared" si="4"/>
        <v>1500</v>
      </c>
      <c r="M46" s="29">
        <f t="shared" si="5"/>
        <v>2.04</v>
      </c>
      <c r="N46" s="8">
        <f t="shared" si="6"/>
        <v>1.1399999999999999</v>
      </c>
      <c r="O46" s="31">
        <f t="shared" si="7"/>
        <v>-3.8382712060313828</v>
      </c>
      <c r="P46" s="32">
        <f t="shared" si="8"/>
        <v>9.8216148767789301E-3</v>
      </c>
      <c r="Q46" s="29">
        <f t="shared" si="9"/>
        <v>3.8382837721002852</v>
      </c>
      <c r="R46" s="29">
        <f t="shared" si="10"/>
        <v>1.59115148513163</v>
      </c>
      <c r="S46" s="8">
        <f t="shared" si="11"/>
        <v>1.5888485148683698</v>
      </c>
      <c r="T46" s="31">
        <f t="shared" si="12"/>
        <v>-3.8382963356970938E-2</v>
      </c>
      <c r="U46" s="32">
        <f t="shared" si="13"/>
        <v>9.8216791801815147E-7</v>
      </c>
      <c r="V46" s="32">
        <f t="shared" si="18"/>
        <v>3.8382963369537108E-2</v>
      </c>
      <c r="W46" s="29">
        <f t="shared" si="15"/>
        <v>1.5900115148890108</v>
      </c>
      <c r="X46" s="8">
        <f t="shared" si="16"/>
        <v>1.5899884851109889</v>
      </c>
    </row>
    <row r="47" spans="7:24" x14ac:dyDescent="0.25">
      <c r="G47" s="30">
        <f t="shared" si="17"/>
        <v>2487.8997722115027</v>
      </c>
      <c r="H47" s="9">
        <f t="shared" si="0"/>
        <v>15631.935294494753</v>
      </c>
      <c r="I47" s="38">
        <f t="shared" si="1"/>
        <v>1.5899999999999999</v>
      </c>
      <c r="J47" s="31">
        <f t="shared" si="2"/>
        <v>0</v>
      </c>
      <c r="K47" s="32">
        <f t="shared" si="3"/>
        <v>1500</v>
      </c>
      <c r="L47" s="29">
        <f t="shared" si="4"/>
        <v>1500</v>
      </c>
      <c r="M47" s="29">
        <f t="shared" si="5"/>
        <v>2.04</v>
      </c>
      <c r="N47" s="8">
        <f t="shared" si="6"/>
        <v>1.1399999999999999</v>
      </c>
      <c r="O47" s="31">
        <f t="shared" si="7"/>
        <v>-2.5588567788749255</v>
      </c>
      <c r="P47" s="32">
        <f t="shared" si="8"/>
        <v>4.3651780463823562E-3</v>
      </c>
      <c r="Q47" s="29">
        <f t="shared" si="9"/>
        <v>2.5588605021715303</v>
      </c>
      <c r="R47" s="29">
        <f t="shared" si="10"/>
        <v>1.5907676581506514</v>
      </c>
      <c r="S47" s="8">
        <f t="shared" si="11"/>
        <v>1.5892323418493484</v>
      </c>
      <c r="T47" s="31">
        <f t="shared" si="12"/>
        <v>-2.5588642247288903E-2</v>
      </c>
      <c r="U47" s="32">
        <f t="shared" si="13"/>
        <v>4.3651907483352491E-7</v>
      </c>
      <c r="V47" s="32">
        <f t="shared" si="18"/>
        <v>2.5588642251012213E-2</v>
      </c>
      <c r="W47" s="29">
        <f t="shared" si="15"/>
        <v>1.5900076765926752</v>
      </c>
      <c r="X47" s="8">
        <f t="shared" si="16"/>
        <v>1.5899923234073245</v>
      </c>
    </row>
    <row r="48" spans="7:24" x14ac:dyDescent="0.25">
      <c r="G48" s="30">
        <f t="shared" si="17"/>
        <v>3731.8496583172541</v>
      </c>
      <c r="H48" s="9">
        <f t="shared" si="0"/>
        <v>23447.90294174213</v>
      </c>
      <c r="I48" s="38">
        <f t="shared" si="1"/>
        <v>1.5899999999999999</v>
      </c>
      <c r="J48" s="31">
        <f t="shared" si="2"/>
        <v>0</v>
      </c>
      <c r="K48" s="32">
        <f t="shared" si="3"/>
        <v>1500</v>
      </c>
      <c r="L48" s="29">
        <f t="shared" si="4"/>
        <v>1500</v>
      </c>
      <c r="M48" s="29">
        <f t="shared" si="5"/>
        <v>2.04</v>
      </c>
      <c r="N48" s="8">
        <f t="shared" si="6"/>
        <v>1.1399999999999999</v>
      </c>
      <c r="O48" s="31">
        <f t="shared" si="7"/>
        <v>-1.7059072772458745</v>
      </c>
      <c r="P48" s="32">
        <f t="shared" si="8"/>
        <v>1.9400822683197604E-3</v>
      </c>
      <c r="Q48" s="29">
        <f t="shared" si="9"/>
        <v>1.705908380447098</v>
      </c>
      <c r="R48" s="29">
        <f t="shared" si="10"/>
        <v>1.590511772514134</v>
      </c>
      <c r="S48" s="8">
        <f t="shared" si="11"/>
        <v>1.5894882274858657</v>
      </c>
      <c r="T48" s="31">
        <f t="shared" si="12"/>
        <v>-1.7059094834283944E-2</v>
      </c>
      <c r="U48" s="32">
        <f t="shared" si="13"/>
        <v>1.9400847773515491E-7</v>
      </c>
      <c r="V48" s="32">
        <f t="shared" si="18"/>
        <v>1.7059094835387149E-2</v>
      </c>
      <c r="W48" s="29">
        <f t="shared" si="15"/>
        <v>1.5900051177284504</v>
      </c>
      <c r="X48" s="8">
        <f t="shared" si="16"/>
        <v>1.5899948822715493</v>
      </c>
    </row>
    <row r="49" spans="7:24" x14ac:dyDescent="0.25">
      <c r="G49" s="30">
        <f t="shared" si="17"/>
        <v>5597.774487475881</v>
      </c>
      <c r="H49" s="9">
        <f t="shared" si="0"/>
        <v>35171.854412613196</v>
      </c>
      <c r="I49" s="38">
        <f t="shared" si="1"/>
        <v>1.5899999999999999</v>
      </c>
      <c r="J49" s="31">
        <f t="shared" si="2"/>
        <v>0</v>
      </c>
      <c r="K49" s="32">
        <f t="shared" si="3"/>
        <v>1500</v>
      </c>
      <c r="L49" s="29">
        <f t="shared" si="4"/>
        <v>1500</v>
      </c>
      <c r="M49" s="29">
        <f t="shared" si="5"/>
        <v>2.04</v>
      </c>
      <c r="N49" s="8">
        <f t="shared" si="6"/>
        <v>1.1399999999999999</v>
      </c>
      <c r="O49" s="31">
        <f t="shared" si="7"/>
        <v>-1.1372723353498024</v>
      </c>
      <c r="P49" s="32">
        <f t="shared" si="8"/>
        <v>8.6225940549551692E-4</v>
      </c>
      <c r="Q49" s="29">
        <f t="shared" si="9"/>
        <v>1.1372726622245326</v>
      </c>
      <c r="R49" s="29">
        <f t="shared" si="10"/>
        <v>1.5903411817986672</v>
      </c>
      <c r="S49" s="8">
        <f t="shared" si="11"/>
        <v>1.5896588182013325</v>
      </c>
      <c r="T49" s="31">
        <f t="shared" si="12"/>
        <v>-1.1372729890339814E-2</v>
      </c>
      <c r="U49" s="32">
        <f t="shared" si="13"/>
        <v>8.6225990110709043E-8</v>
      </c>
      <c r="V49" s="32">
        <f t="shared" si="18"/>
        <v>1.137272989066669E-2</v>
      </c>
      <c r="W49" s="29">
        <f t="shared" si="15"/>
        <v>1.590003411818967</v>
      </c>
      <c r="X49" s="8">
        <f t="shared" si="16"/>
        <v>1.5899965881810327</v>
      </c>
    </row>
    <row r="50" spans="7:24" x14ac:dyDescent="0.25">
      <c r="G50" s="30">
        <f t="shared" si="17"/>
        <v>8396.6617312138223</v>
      </c>
      <c r="H50" s="9">
        <f t="shared" si="0"/>
        <v>52757.781618919798</v>
      </c>
      <c r="I50" s="38">
        <f t="shared" si="1"/>
        <v>1.5899999999999999</v>
      </c>
      <c r="J50" s="31">
        <f t="shared" si="2"/>
        <v>0</v>
      </c>
      <c r="K50" s="32">
        <f t="shared" si="3"/>
        <v>1500</v>
      </c>
      <c r="L50" s="29">
        <f t="shared" si="4"/>
        <v>1500</v>
      </c>
      <c r="M50" s="29">
        <f t="shared" si="5"/>
        <v>2.04</v>
      </c>
      <c r="N50" s="8">
        <f t="shared" si="6"/>
        <v>1.1399999999999999</v>
      </c>
      <c r="O50" s="31">
        <f t="shared" si="7"/>
        <v>-0.75818179902927074</v>
      </c>
      <c r="P50" s="32">
        <f t="shared" si="8"/>
        <v>3.8322652482788722E-4</v>
      </c>
      <c r="Q50" s="29">
        <f t="shared" si="9"/>
        <v>0.75818189588108131</v>
      </c>
      <c r="R50" s="29">
        <f t="shared" si="10"/>
        <v>1.5902274545687642</v>
      </c>
      <c r="S50" s="8">
        <f t="shared" si="11"/>
        <v>1.5897725454312355</v>
      </c>
      <c r="T50" s="31">
        <f t="shared" si="12"/>
        <v>-7.581819927135339E-3</v>
      </c>
      <c r="U50" s="32">
        <f t="shared" si="13"/>
        <v>3.8322662272650095E-8</v>
      </c>
      <c r="V50" s="32">
        <f t="shared" si="18"/>
        <v>7.5818199272321904E-3</v>
      </c>
      <c r="W50" s="29">
        <f t="shared" si="15"/>
        <v>1.5900022745459781</v>
      </c>
      <c r="X50" s="8">
        <f t="shared" si="16"/>
        <v>1.5899977254540216</v>
      </c>
    </row>
    <row r="51" spans="7:24" x14ac:dyDescent="0.25">
      <c r="G51" s="30">
        <f t="shared" si="17"/>
        <v>12594.992596820734</v>
      </c>
      <c r="H51" s="9">
        <f t="shared" si="0"/>
        <v>79136.672428379694</v>
      </c>
      <c r="I51" s="38">
        <f t="shared" si="1"/>
        <v>1.5899999999999999</v>
      </c>
      <c r="J51" s="31">
        <f t="shared" si="2"/>
        <v>0</v>
      </c>
      <c r="K51" s="32">
        <f t="shared" si="3"/>
        <v>1500</v>
      </c>
      <c r="L51" s="29">
        <f t="shared" si="4"/>
        <v>1500</v>
      </c>
      <c r="M51" s="29">
        <f t="shared" si="5"/>
        <v>2.04</v>
      </c>
      <c r="N51" s="8">
        <f t="shared" si="6"/>
        <v>1.1399999999999999</v>
      </c>
      <c r="O51" s="31">
        <f t="shared" si="7"/>
        <v>-0.50545460442825885</v>
      </c>
      <c r="P51" s="32">
        <f t="shared" si="8"/>
        <v>1.703229240984174E-4</v>
      </c>
      <c r="Q51" s="29">
        <f t="shared" si="9"/>
        <v>0.50545463312509664</v>
      </c>
      <c r="R51" s="29">
        <f t="shared" si="10"/>
        <v>1.5901516363899373</v>
      </c>
      <c r="S51" s="8">
        <f t="shared" si="11"/>
        <v>1.5898483636100624</v>
      </c>
      <c r="T51" s="31">
        <f t="shared" si="12"/>
        <v>-5.0545466181619687E-3</v>
      </c>
      <c r="U51" s="32">
        <f t="shared" si="13"/>
        <v>1.7032294343641794E-8</v>
      </c>
      <c r="V51" s="32">
        <f t="shared" si="18"/>
        <v>5.0545466181906654E-3</v>
      </c>
      <c r="W51" s="29">
        <f t="shared" si="15"/>
        <v>1.5900015163639853</v>
      </c>
      <c r="X51" s="8">
        <f t="shared" si="16"/>
        <v>1.5899984836360144</v>
      </c>
    </row>
    <row r="52" spans="7:24" x14ac:dyDescent="0.25">
      <c r="G52" s="30">
        <f t="shared" si="17"/>
        <v>18892.488895231101</v>
      </c>
      <c r="H52" s="9">
        <f t="shared" si="0"/>
        <v>118705.00864256955</v>
      </c>
      <c r="I52" s="38">
        <f t="shared" si="1"/>
        <v>1.5899999999999999</v>
      </c>
      <c r="J52" s="31">
        <f t="shared" si="2"/>
        <v>0</v>
      </c>
      <c r="K52" s="32">
        <f t="shared" si="3"/>
        <v>1500</v>
      </c>
      <c r="L52" s="29">
        <f t="shared" si="4"/>
        <v>1500</v>
      </c>
      <c r="M52" s="29">
        <f t="shared" si="5"/>
        <v>2.04</v>
      </c>
      <c r="N52" s="8">
        <f t="shared" si="6"/>
        <v>1.1399999999999999</v>
      </c>
      <c r="O52" s="31">
        <f t="shared" si="7"/>
        <v>-0.33696975754242237</v>
      </c>
      <c r="P52" s="32">
        <f t="shared" si="8"/>
        <v>7.5699082152366637E-5</v>
      </c>
      <c r="Q52" s="29">
        <f t="shared" si="9"/>
        <v>0.3369697660451898</v>
      </c>
      <c r="R52" s="29">
        <f t="shared" si="10"/>
        <v>1.5901010909298134</v>
      </c>
      <c r="S52" s="8">
        <f t="shared" si="11"/>
        <v>1.5898989090701863</v>
      </c>
      <c r="T52" s="31">
        <f t="shared" si="12"/>
        <v>-3.3696977454625693E-3</v>
      </c>
      <c r="U52" s="32">
        <f t="shared" si="13"/>
        <v>7.5699085972218841E-9</v>
      </c>
      <c r="V52" s="32">
        <f t="shared" si="18"/>
        <v>3.3696977454710721E-3</v>
      </c>
      <c r="W52" s="29">
        <f t="shared" si="15"/>
        <v>1.5900010109093234</v>
      </c>
      <c r="X52" s="8">
        <f t="shared" si="16"/>
        <v>1.5899989890906763</v>
      </c>
    </row>
    <row r="53" spans="7:24" x14ac:dyDescent="0.25">
      <c r="G53" s="30">
        <f t="shared" si="17"/>
        <v>28338.733342846652</v>
      </c>
      <c r="H53" s="9">
        <f t="shared" si="0"/>
        <v>178057.51296385433</v>
      </c>
      <c r="I53" s="38">
        <f t="shared" si="1"/>
        <v>1.5899999999999999</v>
      </c>
      <c r="J53" s="31">
        <f t="shared" si="2"/>
        <v>0</v>
      </c>
      <c r="K53" s="32">
        <f t="shared" si="3"/>
        <v>1500</v>
      </c>
      <c r="L53" s="29">
        <f t="shared" si="4"/>
        <v>1500</v>
      </c>
      <c r="M53" s="29">
        <f t="shared" si="5"/>
        <v>2.04</v>
      </c>
      <c r="N53" s="8">
        <f t="shared" si="6"/>
        <v>1.1399999999999999</v>
      </c>
      <c r="O53" s="31">
        <f t="shared" si="7"/>
        <v>-0.2246465113266278</v>
      </c>
      <c r="P53" s="32">
        <f t="shared" si="8"/>
        <v>3.3644037455430635E-5</v>
      </c>
      <c r="Q53" s="29">
        <f t="shared" si="9"/>
        <v>0.2246465138459664</v>
      </c>
      <c r="R53" s="29">
        <f t="shared" si="10"/>
        <v>1.5900673939541536</v>
      </c>
      <c r="S53" s="8">
        <f t="shared" si="11"/>
        <v>1.5899326060458461</v>
      </c>
      <c r="T53" s="31">
        <f t="shared" si="12"/>
        <v>-2.2464651636480105E-3</v>
      </c>
      <c r="U53" s="32">
        <f t="shared" si="13"/>
        <v>3.3644038209969352E-9</v>
      </c>
      <c r="V53" s="32">
        <f t="shared" si="18"/>
        <v>2.2464651636505298E-3</v>
      </c>
      <c r="W53" s="29">
        <f t="shared" si="15"/>
        <v>1.5900006739395489</v>
      </c>
      <c r="X53" s="8">
        <f t="shared" si="16"/>
        <v>1.5899993260604508</v>
      </c>
    </row>
    <row r="54" spans="7:24" x14ac:dyDescent="0.25">
      <c r="G54" s="30">
        <f t="shared" si="17"/>
        <v>42508.100014269978</v>
      </c>
      <c r="H54" s="9">
        <f t="shared" si="0"/>
        <v>267086.26944578148</v>
      </c>
      <c r="I54" s="38">
        <f t="shared" si="1"/>
        <v>1.5899999999999999</v>
      </c>
      <c r="J54" s="31">
        <f t="shared" si="2"/>
        <v>0</v>
      </c>
      <c r="K54" s="32">
        <f t="shared" si="3"/>
        <v>1500</v>
      </c>
      <c r="L54" s="29">
        <f t="shared" si="4"/>
        <v>1500</v>
      </c>
      <c r="M54" s="29">
        <f t="shared" si="5"/>
        <v>2.04</v>
      </c>
      <c r="N54" s="8">
        <f t="shared" si="6"/>
        <v>1.1399999999999999</v>
      </c>
      <c r="O54" s="31">
        <f t="shared" si="7"/>
        <v>-0.14976434275059525</v>
      </c>
      <c r="P54" s="32">
        <f t="shared" si="8"/>
        <v>1.4952905722071438E-5</v>
      </c>
      <c r="Q54" s="29">
        <f t="shared" si="9"/>
        <v>0.14976434349706594</v>
      </c>
      <c r="R54" s="29">
        <f t="shared" si="10"/>
        <v>1.590044929303049</v>
      </c>
      <c r="S54" s="8">
        <f t="shared" si="11"/>
        <v>1.5899550706969507</v>
      </c>
      <c r="T54" s="31">
        <f t="shared" si="12"/>
        <v>-1.4976434424338737E-3</v>
      </c>
      <c r="U54" s="32">
        <f t="shared" si="13"/>
        <v>1.4952905871116125E-9</v>
      </c>
      <c r="V54" s="32">
        <f t="shared" si="18"/>
        <v>1.4976434424346201E-3</v>
      </c>
      <c r="W54" s="29">
        <f t="shared" si="15"/>
        <v>1.5900004492930326</v>
      </c>
      <c r="X54" s="8">
        <f t="shared" si="16"/>
        <v>1.5899995507069671</v>
      </c>
    </row>
    <row r="55" spans="7:24" ht="15.75" thickBot="1" x14ac:dyDescent="0.3">
      <c r="G55" s="43">
        <f t="shared" si="17"/>
        <v>63762.150021404967</v>
      </c>
      <c r="H55" s="10">
        <f t="shared" si="0"/>
        <v>400629.40416867222</v>
      </c>
      <c r="I55" s="44">
        <f t="shared" si="1"/>
        <v>1.5899999999999999</v>
      </c>
      <c r="J55" s="33">
        <f t="shared" si="2"/>
        <v>0</v>
      </c>
      <c r="K55" s="34">
        <f t="shared" si="3"/>
        <v>1500</v>
      </c>
      <c r="L55" s="36">
        <f t="shared" si="4"/>
        <v>1500</v>
      </c>
      <c r="M55" s="36">
        <f t="shared" si="5"/>
        <v>2.04</v>
      </c>
      <c r="N55" s="37">
        <f t="shared" si="6"/>
        <v>1.1399999999999999</v>
      </c>
      <c r="O55" s="33">
        <f t="shared" si="7"/>
        <v>-9.9842895720004765E-2</v>
      </c>
      <c r="P55" s="34">
        <f t="shared" si="8"/>
        <v>6.6457359132810336E-6</v>
      </c>
      <c r="Q55" s="36">
        <f t="shared" si="9"/>
        <v>9.9842895941181273E-2</v>
      </c>
      <c r="R55" s="36">
        <f t="shared" si="10"/>
        <v>1.5900299528687822</v>
      </c>
      <c r="S55" s="37">
        <f t="shared" si="11"/>
        <v>1.5899700471312175</v>
      </c>
      <c r="T55" s="33">
        <f t="shared" si="12"/>
        <v>-9.9842896162313506E-4</v>
      </c>
      <c r="U55" s="34">
        <f t="shared" si="13"/>
        <v>6.6457359427219573E-10</v>
      </c>
      <c r="V55" s="34">
        <f t="shared" si="18"/>
        <v>9.9842896162335624E-4</v>
      </c>
      <c r="W55" s="36">
        <f t="shared" si="15"/>
        <v>1.5900002995286884</v>
      </c>
      <c r="X55" s="37">
        <f t="shared" si="16"/>
        <v>1.5899997004713113</v>
      </c>
    </row>
  </sheetData>
  <mergeCells count="7">
    <mergeCell ref="G1:L1"/>
    <mergeCell ref="H3:H4"/>
    <mergeCell ref="G3:G4"/>
    <mergeCell ref="T3:X3"/>
    <mergeCell ref="O3:S3"/>
    <mergeCell ref="J3:N3"/>
    <mergeCell ref="I3:I4"/>
  </mergeCells>
  <hyperlinks>
    <hyperlink ref="G1:L1" location="Explications!A1" display="LIEN VERS EXPLICATIONS DE LA METHODE DE CALCUL" xr:uid="{4A7F00B5-FE8C-4AFC-BE19-F510AFA1AB13}"/>
  </hyperlinks>
  <pageMargins left="0.7" right="0.7" top="0.75" bottom="0.75" header="0.3" footer="0.3"/>
  <pageSetup paperSize="9" orientation="portrait" horizontalDpi="1200" verticalDpi="12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1F4EC-FF02-4B4E-AB9D-23393BF5CEB6}">
  <dimension ref="A1:C15"/>
  <sheetViews>
    <sheetView workbookViewId="0">
      <selection activeCell="B13" sqref="B13"/>
    </sheetView>
  </sheetViews>
  <sheetFormatPr baseColWidth="10" defaultColWidth="9.140625" defaultRowHeight="15" x14ac:dyDescent="0.25"/>
  <cols>
    <col min="1" max="1" width="67" style="1" customWidth="1"/>
    <col min="2" max="2" width="67" style="1" bestFit="1" customWidth="1"/>
    <col min="3" max="3" width="36.140625" style="1" customWidth="1"/>
    <col min="4" max="16384" width="9.140625" style="1"/>
  </cols>
  <sheetData>
    <row r="1" spans="1:3" ht="45.75" customHeight="1" x14ac:dyDescent="0.25">
      <c r="A1" s="67" t="s">
        <v>29</v>
      </c>
      <c r="B1" s="67"/>
    </row>
    <row r="2" spans="1:3" x14ac:dyDescent="0.25">
      <c r="A2" s="67" t="s">
        <v>22</v>
      </c>
      <c r="B2" s="67"/>
    </row>
    <row r="3" spans="1:3" ht="48.75" customHeight="1" x14ac:dyDescent="0.25">
      <c r="A3" s="67" t="s">
        <v>23</v>
      </c>
      <c r="B3" s="67"/>
    </row>
    <row r="4" spans="1:3" ht="15.75" thickBot="1" x14ac:dyDescent="0.3"/>
    <row r="5" spans="1:3" ht="15.75" thickBot="1" x14ac:dyDescent="0.3">
      <c r="A5" s="50" t="s">
        <v>24</v>
      </c>
      <c r="B5" s="49" t="s">
        <v>25</v>
      </c>
    </row>
    <row r="6" spans="1:3" x14ac:dyDescent="0.25">
      <c r="A6" s="68" t="s">
        <v>27</v>
      </c>
      <c r="B6" s="46" t="s">
        <v>26</v>
      </c>
    </row>
    <row r="7" spans="1:3" x14ac:dyDescent="0.25">
      <c r="A7" s="69"/>
      <c r="B7" s="71" t="s">
        <v>30</v>
      </c>
    </row>
    <row r="8" spans="1:3" x14ac:dyDescent="0.25">
      <c r="A8" s="69"/>
      <c r="B8" s="72"/>
    </row>
    <row r="9" spans="1:3" x14ac:dyDescent="0.25">
      <c r="A9" s="69"/>
      <c r="B9" s="47" t="s">
        <v>31</v>
      </c>
    </row>
    <row r="10" spans="1:3" x14ac:dyDescent="0.25">
      <c r="A10" s="69"/>
      <c r="B10" s="48" t="s">
        <v>28</v>
      </c>
    </row>
    <row r="11" spans="1:3" ht="30" x14ac:dyDescent="0.25">
      <c r="A11" s="69"/>
      <c r="B11" s="46" t="s">
        <v>32</v>
      </c>
    </row>
    <row r="12" spans="1:3" ht="15.75" thickBot="1" x14ac:dyDescent="0.3">
      <c r="A12" s="69"/>
      <c r="B12" s="51" t="s">
        <v>33</v>
      </c>
    </row>
    <row r="13" spans="1:3" ht="15.75" thickBot="1" x14ac:dyDescent="0.3">
      <c r="A13" s="70"/>
      <c r="B13" s="52" t="s">
        <v>37</v>
      </c>
      <c r="C13" s="45"/>
    </row>
    <row r="14" spans="1:3" ht="15.75" thickBot="1" x14ac:dyDescent="0.3"/>
    <row r="15" spans="1:3" ht="28.5" customHeight="1" thickBot="1" x14ac:dyDescent="0.3">
      <c r="A15" s="65" t="s">
        <v>34</v>
      </c>
      <c r="B15" s="66"/>
    </row>
  </sheetData>
  <mergeCells count="6">
    <mergeCell ref="A15:B15"/>
    <mergeCell ref="A3:B3"/>
    <mergeCell ref="A2:B2"/>
    <mergeCell ref="A1:B1"/>
    <mergeCell ref="A6:A13"/>
    <mergeCell ref="B7:B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Graphiques</vt:lpstr>
      </vt:variant>
      <vt:variant>
        <vt:i4>1</vt:i4>
      </vt:variant>
    </vt:vector>
  </HeadingPairs>
  <TitlesOfParts>
    <vt:vector size="3" baseType="lpstr">
      <vt:lpstr>Calculs</vt:lpstr>
      <vt:lpstr>Explications</vt:lpstr>
      <vt:lpstr>Graph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BURCEZ, Sebastien (GE Power)</dc:creator>
  <cp:lastModifiedBy>Bubu</cp:lastModifiedBy>
  <dcterms:created xsi:type="dcterms:W3CDTF">2020-05-13T09:07:42Z</dcterms:created>
  <dcterms:modified xsi:type="dcterms:W3CDTF">2020-05-14T09:42:46Z</dcterms:modified>
</cp:coreProperties>
</file>